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L:\PROJECTS &amp; TRAINING\PBSIS\Training Curriculums\Universal Intervention Tools and Templates\Data Tracking Tools\School Templates\"/>
    </mc:Choice>
  </mc:AlternateContent>
  <xr:revisionPtr revIDLastSave="0" documentId="8_{4310643B-8306-417B-9C17-CE393516E148}" xr6:coauthVersionLast="47" xr6:coauthVersionMax="47" xr10:uidLastSave="{00000000-0000-0000-0000-000000000000}"/>
  <bookViews>
    <workbookView xWindow="-120" yWindow="-120" windowWidth="20730" windowHeight="11160" tabRatio="735" xr2:uid="{00000000-000D-0000-FFFF-FFFF00000000}"/>
  </bookViews>
  <sheets>
    <sheet name="MAIN SUMMARY" sheetId="11" r:id="rId1"/>
    <sheet name="ENTER MAIN DATA" sheetId="12" r:id="rId2"/>
    <sheet name="SUPPLEMENTAL SUMMARY" sheetId="22" r:id="rId3"/>
    <sheet name="ENTER SUPPLEMENTAL DATA" sheetId="18" r:id="rId4"/>
    <sheet name="SMI ENTER DATA" sheetId="24" r:id="rId5"/>
    <sheet name="DONOTDELETE" sheetId="13" state="hidden" r:id="rId6"/>
  </sheets>
  <definedNames>
    <definedName name="_gjdgxs" localSheetId="4">'SMI ENTER DATA'!#REF!</definedName>
    <definedName name="_xlnm.Print_Area" localSheetId="0">'MAIN SUMMARY'!$B$5:$O$61</definedName>
    <definedName name="_xlnm.Print_Area" localSheetId="2">'SUPPLEMENTAL SUMMARY'!$B$4:$Q$56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8" l="1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BE86" i="12" l="1"/>
  <c r="BD86" i="12"/>
  <c r="BC86" i="12"/>
  <c r="BE85" i="12"/>
  <c r="BD85" i="12"/>
  <c r="BC85" i="12"/>
  <c r="BE84" i="12"/>
  <c r="BD84" i="12"/>
  <c r="BC84" i="12"/>
  <c r="BE83" i="12"/>
  <c r="BD83" i="12"/>
  <c r="BC83" i="12"/>
  <c r="BE82" i="12"/>
  <c r="BD82" i="12"/>
  <c r="BC82" i="12"/>
  <c r="BE81" i="12"/>
  <c r="BD81" i="12"/>
  <c r="BC81" i="12"/>
  <c r="BE80" i="12"/>
  <c r="BD80" i="12"/>
  <c r="BC80" i="12"/>
  <c r="BE79" i="12"/>
  <c r="BD79" i="12"/>
  <c r="BC79" i="12"/>
  <c r="BE78" i="12"/>
  <c r="BD78" i="12"/>
  <c r="BC78" i="12"/>
  <c r="BE77" i="12"/>
  <c r="BI86" i="12" s="1"/>
  <c r="BD77" i="12"/>
  <c r="BI85" i="12" s="1"/>
  <c r="BC77" i="12"/>
  <c r="BI84" i="12" s="1"/>
  <c r="BC67" i="12"/>
  <c r="BE76" i="12"/>
  <c r="BD76" i="12"/>
  <c r="BC76" i="12"/>
  <c r="BE75" i="12"/>
  <c r="BD75" i="12"/>
  <c r="BC75" i="12"/>
  <c r="BE74" i="12"/>
  <c r="BD74" i="12"/>
  <c r="BC74" i="12"/>
  <c r="BE73" i="12"/>
  <c r="BD73" i="12"/>
  <c r="BC73" i="12"/>
  <c r="BE72" i="12"/>
  <c r="BD72" i="12"/>
  <c r="BC72" i="12"/>
  <c r="BE71" i="12"/>
  <c r="BD71" i="12"/>
  <c r="BC71" i="12"/>
  <c r="BE70" i="12"/>
  <c r="BD70" i="12"/>
  <c r="BC70" i="12"/>
  <c r="BE69" i="12"/>
  <c r="BD69" i="12"/>
  <c r="BC69" i="12"/>
  <c r="BE68" i="12"/>
  <c r="BD68" i="12"/>
  <c r="BC68" i="12"/>
  <c r="BE67" i="12"/>
  <c r="BI76" i="12" s="1"/>
  <c r="BD67" i="12"/>
  <c r="BI75" i="12" s="1"/>
  <c r="BI74" i="12"/>
  <c r="BE52" i="12"/>
  <c r="BE48" i="12"/>
  <c r="BE49" i="12"/>
  <c r="BE50" i="12"/>
  <c r="BE51" i="12"/>
  <c r="BE53" i="12"/>
  <c r="BE54" i="12"/>
  <c r="BE55" i="12"/>
  <c r="BE56" i="12"/>
  <c r="BE57" i="12"/>
  <c r="BI66" i="12" s="1"/>
  <c r="BE58" i="12"/>
  <c r="BE59" i="12"/>
  <c r="BE60" i="12"/>
  <c r="BE61" i="12"/>
  <c r="BE62" i="12"/>
  <c r="BE63" i="12"/>
  <c r="BE64" i="12"/>
  <c r="BE65" i="12"/>
  <c r="BE66" i="12"/>
  <c r="BE47" i="12"/>
  <c r="BD48" i="12"/>
  <c r="BD49" i="12"/>
  <c r="BD50" i="12"/>
  <c r="BD51" i="12"/>
  <c r="BD52" i="12"/>
  <c r="BD53" i="12"/>
  <c r="BD54" i="12"/>
  <c r="BD55" i="12"/>
  <c r="BD56" i="12"/>
  <c r="BD57" i="12"/>
  <c r="BI65" i="12" s="1"/>
  <c r="BD58" i="12"/>
  <c r="BD59" i="12"/>
  <c r="BD60" i="12"/>
  <c r="BD61" i="12"/>
  <c r="BD62" i="12"/>
  <c r="BD63" i="12"/>
  <c r="BD64" i="12"/>
  <c r="BD65" i="12"/>
  <c r="BD66" i="12"/>
  <c r="BD47" i="12"/>
  <c r="BC53" i="12"/>
  <c r="BC48" i="12"/>
  <c r="BC49" i="12"/>
  <c r="BC50" i="12"/>
  <c r="BC51" i="12"/>
  <c r="BC52" i="12"/>
  <c r="BC54" i="12"/>
  <c r="BC55" i="12"/>
  <c r="BC56" i="12"/>
  <c r="BC57" i="12"/>
  <c r="BI64" i="12" s="1"/>
  <c r="BC58" i="12"/>
  <c r="BC59" i="12"/>
  <c r="BC60" i="12"/>
  <c r="BC61" i="12"/>
  <c r="BC62" i="12"/>
  <c r="BC63" i="12"/>
  <c r="BC64" i="12"/>
  <c r="BC65" i="12"/>
  <c r="BC66" i="12"/>
  <c r="BC47" i="12"/>
  <c r="BI54" i="12" s="1"/>
  <c r="BX52" i="18"/>
  <c r="BX137" i="18"/>
  <c r="AN137" i="18"/>
  <c r="T137" i="18"/>
  <c r="BX136" i="18"/>
  <c r="AN136" i="18"/>
  <c r="T136" i="18"/>
  <c r="BX135" i="18"/>
  <c r="AN135" i="18"/>
  <c r="T135" i="18"/>
  <c r="BX134" i="18"/>
  <c r="AN134" i="18"/>
  <c r="T134" i="18"/>
  <c r="BX133" i="18"/>
  <c r="AN133" i="18"/>
  <c r="T133" i="18"/>
  <c r="BX132" i="18"/>
  <c r="AN132" i="18"/>
  <c r="T132" i="18"/>
  <c r="BX131" i="18"/>
  <c r="AN131" i="18"/>
  <c r="T131" i="18"/>
  <c r="BX130" i="18"/>
  <c r="AN130" i="18"/>
  <c r="T130" i="18"/>
  <c r="BX129" i="18"/>
  <c r="AN129" i="18"/>
  <c r="T129" i="18"/>
  <c r="BX128" i="18"/>
  <c r="AN128" i="18"/>
  <c r="T128" i="18"/>
  <c r="BX127" i="18"/>
  <c r="AN127" i="18"/>
  <c r="T127" i="18"/>
  <c r="BX126" i="18"/>
  <c r="AN126" i="18"/>
  <c r="T126" i="18"/>
  <c r="BX125" i="18"/>
  <c r="AN125" i="18"/>
  <c r="T125" i="18"/>
  <c r="BX124" i="18"/>
  <c r="AN124" i="18"/>
  <c r="T124" i="18"/>
  <c r="BX123" i="18"/>
  <c r="AN123" i="18"/>
  <c r="T123" i="18"/>
  <c r="BX122" i="18"/>
  <c r="AN122" i="18"/>
  <c r="T122" i="18"/>
  <c r="BX121" i="18"/>
  <c r="AN121" i="18"/>
  <c r="T121" i="18"/>
  <c r="BX120" i="18"/>
  <c r="AN120" i="18"/>
  <c r="T120" i="18"/>
  <c r="BX119" i="18"/>
  <c r="AN119" i="18"/>
  <c r="T119" i="18"/>
  <c r="BX118" i="18"/>
  <c r="AN118" i="18"/>
  <c r="T118" i="18"/>
  <c r="BX117" i="18"/>
  <c r="AN117" i="18"/>
  <c r="T117" i="18"/>
  <c r="BX116" i="18"/>
  <c r="AN116" i="18"/>
  <c r="T116" i="18"/>
  <c r="BX115" i="18"/>
  <c r="AN115" i="18"/>
  <c r="T115" i="18"/>
  <c r="BX114" i="18"/>
  <c r="AN114" i="18"/>
  <c r="T114" i="18"/>
  <c r="BX113" i="18"/>
  <c r="AN113" i="18"/>
  <c r="T113" i="18"/>
  <c r="BX112" i="18"/>
  <c r="AN112" i="18"/>
  <c r="T112" i="18"/>
  <c r="BX111" i="18"/>
  <c r="AN111" i="18"/>
  <c r="T111" i="18"/>
  <c r="BX110" i="18"/>
  <c r="AN110" i="18"/>
  <c r="T110" i="18"/>
  <c r="BX109" i="18"/>
  <c r="AN109" i="18"/>
  <c r="T109" i="18"/>
  <c r="BX108" i="18"/>
  <c r="AN108" i="18"/>
  <c r="T108" i="18"/>
  <c r="BX107" i="18"/>
  <c r="AN107" i="18"/>
  <c r="T107" i="18"/>
  <c r="BX106" i="18"/>
  <c r="AN106" i="18"/>
  <c r="T106" i="18"/>
  <c r="BX105" i="18"/>
  <c r="AN105" i="18"/>
  <c r="T105" i="18"/>
  <c r="BX104" i="18"/>
  <c r="AN104" i="18"/>
  <c r="T104" i="18"/>
  <c r="BX103" i="18"/>
  <c r="AN103" i="18"/>
  <c r="T103" i="18"/>
  <c r="BX102" i="18"/>
  <c r="AN102" i="18"/>
  <c r="T102" i="18"/>
  <c r="BX101" i="18"/>
  <c r="AN101" i="18"/>
  <c r="T101" i="18"/>
  <c r="BX100" i="18"/>
  <c r="AN100" i="18"/>
  <c r="T100" i="18"/>
  <c r="BX99" i="18"/>
  <c r="AN99" i="18"/>
  <c r="T99" i="18"/>
  <c r="BX98" i="18"/>
  <c r="AN98" i="18"/>
  <c r="T98" i="18"/>
  <c r="BX97" i="18"/>
  <c r="AN97" i="18"/>
  <c r="T97" i="18"/>
  <c r="BX96" i="18"/>
  <c r="AN96" i="18"/>
  <c r="T96" i="18"/>
  <c r="BX95" i="18"/>
  <c r="AN95" i="18"/>
  <c r="T95" i="18"/>
  <c r="BX94" i="18"/>
  <c r="AN94" i="18"/>
  <c r="T94" i="18"/>
  <c r="BX93" i="18"/>
  <c r="AN93" i="18"/>
  <c r="T93" i="18"/>
  <c r="BX92" i="18"/>
  <c r="AN92" i="18"/>
  <c r="T92" i="18"/>
  <c r="BX91" i="18"/>
  <c r="AN91" i="18"/>
  <c r="T91" i="18"/>
  <c r="BX90" i="18"/>
  <c r="AN90" i="18"/>
  <c r="T90" i="18"/>
  <c r="BX89" i="18"/>
  <c r="AN89" i="18"/>
  <c r="T89" i="18"/>
  <c r="BX88" i="18"/>
  <c r="AN88" i="18"/>
  <c r="T8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22" i="18"/>
  <c r="A121" i="18"/>
  <c r="A120" i="18"/>
  <c r="A119" i="18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136" i="12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C2" i="24" l="1"/>
  <c r="C3" i="24"/>
  <c r="C4" i="24"/>
  <c r="C6" i="24"/>
  <c r="C7" i="24"/>
  <c r="C8" i="24"/>
  <c r="C9" i="24"/>
  <c r="C10" i="24"/>
  <c r="C11" i="24"/>
  <c r="C12" i="24"/>
  <c r="C13" i="24"/>
  <c r="C15" i="24"/>
  <c r="C16" i="24"/>
  <c r="C17" i="24"/>
  <c r="C18" i="24"/>
  <c r="C19" i="24"/>
  <c r="C20" i="24"/>
  <c r="C22" i="24"/>
  <c r="C23" i="24"/>
  <c r="C24" i="24"/>
  <c r="C25" i="24"/>
  <c r="C26" i="24"/>
  <c r="C28" i="24"/>
  <c r="C29" i="24"/>
  <c r="C30" i="24"/>
  <c r="C31" i="24"/>
  <c r="C32" i="24"/>
  <c r="C33" i="24"/>
  <c r="C34" i="24"/>
  <c r="C35" i="24"/>
  <c r="C36" i="24"/>
  <c r="C37" i="24"/>
  <c r="C38" i="24"/>
  <c r="CE7" i="22" l="1"/>
  <c r="P7" i="22" l="1"/>
  <c r="CC7" i="22" l="1"/>
  <c r="CD7" i="22"/>
  <c r="CF7" i="22"/>
  <c r="CG7" i="22"/>
  <c r="CH7" i="22"/>
  <c r="CI7" i="22"/>
  <c r="CJ7" i="22"/>
  <c r="CK7" i="22"/>
  <c r="CL7" i="22"/>
  <c r="CM7" i="22"/>
  <c r="CN7" i="22"/>
  <c r="CO7" i="22"/>
  <c r="AR7" i="22"/>
  <c r="AS7" i="22"/>
  <c r="AT7" i="22"/>
  <c r="AU7" i="22"/>
  <c r="AV7" i="22"/>
  <c r="AW7" i="22"/>
  <c r="AX7" i="22"/>
  <c r="AY7" i="22"/>
  <c r="AZ7" i="22"/>
  <c r="BA7" i="22"/>
  <c r="BB7" i="22"/>
  <c r="BC7" i="22"/>
  <c r="BD7" i="22"/>
  <c r="BE7" i="22"/>
  <c r="BF7" i="22"/>
  <c r="BG7" i="22"/>
  <c r="BH7" i="22"/>
  <c r="BI7" i="22"/>
  <c r="BJ7" i="22"/>
  <c r="BK7" i="22"/>
  <c r="BL7" i="22"/>
  <c r="BM7" i="22"/>
  <c r="BN7" i="22"/>
  <c r="BO7" i="22"/>
  <c r="BP7" i="22"/>
  <c r="BQ7" i="22"/>
  <c r="BR7" i="22"/>
  <c r="BS7" i="22"/>
  <c r="BT7" i="22"/>
  <c r="BU7" i="22"/>
  <c r="BV7" i="22"/>
  <c r="BW7" i="22"/>
  <c r="BX7" i="22"/>
  <c r="BY7" i="22"/>
  <c r="BX87" i="18"/>
  <c r="BX86" i="18"/>
  <c r="BX85" i="18"/>
  <c r="BX84" i="18"/>
  <c r="BX83" i="18"/>
  <c r="BX82" i="18"/>
  <c r="BX81" i="18"/>
  <c r="BX80" i="18"/>
  <c r="BX79" i="18"/>
  <c r="BX78" i="18"/>
  <c r="BX77" i="18"/>
  <c r="BX76" i="18"/>
  <c r="BX75" i="18"/>
  <c r="BX74" i="18"/>
  <c r="BX73" i="18"/>
  <c r="BX72" i="18"/>
  <c r="BX71" i="18"/>
  <c r="BX70" i="18"/>
  <c r="BX69" i="18"/>
  <c r="BX68" i="18"/>
  <c r="BX67" i="18"/>
  <c r="BX66" i="18"/>
  <c r="BX65" i="18"/>
  <c r="BX64" i="18"/>
  <c r="BX63" i="18"/>
  <c r="BX62" i="18"/>
  <c r="BX61" i="18"/>
  <c r="BX60" i="18"/>
  <c r="BX59" i="18"/>
  <c r="BX58" i="18"/>
  <c r="BX57" i="18"/>
  <c r="BX56" i="18"/>
  <c r="BX55" i="18"/>
  <c r="BX54" i="18"/>
  <c r="BX53" i="18"/>
  <c r="BX51" i="18"/>
  <c r="BX50" i="18"/>
  <c r="BX49" i="18"/>
  <c r="BX48" i="18"/>
  <c r="BX47" i="18"/>
  <c r="BX46" i="18"/>
  <c r="BX45" i="18"/>
  <c r="BX44" i="18"/>
  <c r="BX43" i="18"/>
  <c r="BX42" i="18"/>
  <c r="BX41" i="18"/>
  <c r="BX40" i="18"/>
  <c r="BX39" i="18"/>
  <c r="BX38" i="18"/>
  <c r="BX37" i="18"/>
  <c r="BX36" i="18"/>
  <c r="BX35" i="18"/>
  <c r="BX34" i="18"/>
  <c r="BX33" i="18"/>
  <c r="BX32" i="18"/>
  <c r="BX31" i="18"/>
  <c r="BX30" i="18"/>
  <c r="BX29" i="18"/>
  <c r="BX28" i="18"/>
  <c r="BX27" i="18"/>
  <c r="BX26" i="18"/>
  <c r="BX25" i="18"/>
  <c r="BX24" i="18"/>
  <c r="BX23" i="18"/>
  <c r="BX22" i="18"/>
  <c r="BX21" i="18"/>
  <c r="BX20" i="18"/>
  <c r="BX19" i="18"/>
  <c r="BX18" i="18"/>
  <c r="BX17" i="18"/>
  <c r="BX16" i="18"/>
  <c r="BX15" i="18"/>
  <c r="BX14" i="18"/>
  <c r="BX13" i="18"/>
  <c r="BX12" i="18"/>
  <c r="BX11" i="18"/>
  <c r="BX10" i="18"/>
  <c r="BX9" i="18"/>
  <c r="BX8" i="18"/>
  <c r="V7" i="22" l="1"/>
  <c r="AQ7" i="22" l="1"/>
  <c r="AM7" i="22"/>
  <c r="AL7" i="22"/>
  <c r="AK7" i="22"/>
  <c r="AJ7" i="22"/>
  <c r="AI7" i="22"/>
  <c r="AH7" i="22"/>
  <c r="AG7" i="22"/>
  <c r="AF7" i="22"/>
  <c r="AE7" i="22"/>
  <c r="AD7" i="22"/>
  <c r="AC7" i="22"/>
  <c r="AB7" i="22"/>
  <c r="AA7" i="22"/>
  <c r="Z7" i="22"/>
  <c r="Y7" i="22"/>
  <c r="X7" i="22"/>
  <c r="W7" i="22"/>
  <c r="U7" i="22"/>
  <c r="AN87" i="18"/>
  <c r="AN86" i="18"/>
  <c r="AN85" i="18"/>
  <c r="AN84" i="18"/>
  <c r="AN83" i="18"/>
  <c r="AN82" i="18"/>
  <c r="AN81" i="18"/>
  <c r="AN80" i="18"/>
  <c r="AN79" i="18"/>
  <c r="AN78" i="18"/>
  <c r="AN77" i="18"/>
  <c r="AN76" i="18"/>
  <c r="AN75" i="18"/>
  <c r="AN74" i="18"/>
  <c r="AN73" i="18"/>
  <c r="AN72" i="18"/>
  <c r="AN71" i="18"/>
  <c r="AN70" i="18"/>
  <c r="AN69" i="18"/>
  <c r="AN68" i="18"/>
  <c r="AN67" i="18"/>
  <c r="AN66" i="18"/>
  <c r="AN65" i="18"/>
  <c r="AN64" i="18"/>
  <c r="AN63" i="18"/>
  <c r="AN62" i="18"/>
  <c r="AN61" i="18"/>
  <c r="AN60" i="18"/>
  <c r="AN59" i="18"/>
  <c r="AN58" i="18"/>
  <c r="AN57" i="18"/>
  <c r="AN56" i="18"/>
  <c r="AN55" i="18"/>
  <c r="AN54" i="18"/>
  <c r="AN53" i="18"/>
  <c r="AN52" i="18"/>
  <c r="AN51" i="18"/>
  <c r="AN50" i="18"/>
  <c r="AN49" i="18"/>
  <c r="AN48" i="18"/>
  <c r="AN47" i="18"/>
  <c r="AN46" i="18"/>
  <c r="AN45" i="18"/>
  <c r="AN44" i="18"/>
  <c r="AN43" i="18"/>
  <c r="AN42" i="18"/>
  <c r="AN41" i="18"/>
  <c r="AN40" i="18"/>
  <c r="AN39" i="18"/>
  <c r="AN38" i="18"/>
  <c r="AN37" i="18"/>
  <c r="AN36" i="18"/>
  <c r="AN35" i="18"/>
  <c r="AN34" i="18"/>
  <c r="AN33" i="18"/>
  <c r="AN32" i="18"/>
  <c r="AN31" i="18"/>
  <c r="AN30" i="18"/>
  <c r="AN29" i="18"/>
  <c r="AN28" i="18"/>
  <c r="AN27" i="18"/>
  <c r="AN26" i="18"/>
  <c r="AN25" i="18"/>
  <c r="AN24" i="18"/>
  <c r="AN23" i="18"/>
  <c r="AN22" i="18"/>
  <c r="AN21" i="18"/>
  <c r="AN20" i="18"/>
  <c r="AN19" i="18"/>
  <c r="AN18" i="18"/>
  <c r="T22" i="18"/>
  <c r="T87" i="18"/>
  <c r="T86" i="18"/>
  <c r="T85" i="18"/>
  <c r="T84" i="18"/>
  <c r="T83" i="18"/>
  <c r="T82" i="18"/>
  <c r="T81" i="18"/>
  <c r="T80" i="18"/>
  <c r="T79" i="18"/>
  <c r="T78" i="18"/>
  <c r="T77" i="18"/>
  <c r="T76" i="18"/>
  <c r="T75" i="18"/>
  <c r="T74" i="18"/>
  <c r="T73" i="18"/>
  <c r="T72" i="18"/>
  <c r="T71" i="18"/>
  <c r="T70" i="18"/>
  <c r="T69" i="18"/>
  <c r="T68" i="18"/>
  <c r="T67" i="18"/>
  <c r="T66" i="18"/>
  <c r="T65" i="18"/>
  <c r="T64" i="18"/>
  <c r="T63" i="18"/>
  <c r="T62" i="18"/>
  <c r="T61" i="18"/>
  <c r="T60" i="18"/>
  <c r="T59" i="18"/>
  <c r="T58" i="18"/>
  <c r="T57" i="18"/>
  <c r="T56" i="18"/>
  <c r="T55" i="18"/>
  <c r="T54" i="18"/>
  <c r="T53" i="18"/>
  <c r="T52" i="18"/>
  <c r="T51" i="18"/>
  <c r="T50" i="18"/>
  <c r="T49" i="18"/>
  <c r="T48" i="18"/>
  <c r="T47" i="18"/>
  <c r="T46" i="18"/>
  <c r="T45" i="18"/>
  <c r="T44" i="18"/>
  <c r="T43" i="18"/>
  <c r="T42" i="18"/>
  <c r="T41" i="18"/>
  <c r="T40" i="18"/>
  <c r="T39" i="18"/>
  <c r="T38" i="18"/>
  <c r="T37" i="18"/>
  <c r="T36" i="18"/>
  <c r="T35" i="18"/>
  <c r="T34" i="18"/>
  <c r="T33" i="18"/>
  <c r="T32" i="18"/>
  <c r="T31" i="18"/>
  <c r="T30" i="18"/>
  <c r="T29" i="18"/>
  <c r="T28" i="18"/>
  <c r="T27" i="18"/>
  <c r="T26" i="18"/>
  <c r="T25" i="18"/>
  <c r="T24" i="18"/>
  <c r="T23" i="18"/>
  <c r="T21" i="18"/>
  <c r="T20" i="18"/>
  <c r="T19" i="18"/>
  <c r="T18" i="18"/>
  <c r="E7" i="22"/>
  <c r="F7" i="22"/>
  <c r="G7" i="22"/>
  <c r="H7" i="22"/>
  <c r="I7" i="22"/>
  <c r="J7" i="22"/>
  <c r="K7" i="22"/>
  <c r="L7" i="22"/>
  <c r="M7" i="22"/>
  <c r="N7" i="22"/>
  <c r="O7" i="22"/>
  <c r="Q7" i="22"/>
  <c r="D7" i="22"/>
  <c r="AN8" i="18" l="1"/>
  <c r="T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T17" i="18"/>
  <c r="A17" i="18"/>
  <c r="T16" i="18"/>
  <c r="A16" i="18"/>
  <c r="T15" i="18"/>
  <c r="A15" i="18"/>
  <c r="T14" i="18"/>
  <c r="A14" i="18"/>
  <c r="T13" i="18"/>
  <c r="A13" i="18"/>
  <c r="T12" i="18"/>
  <c r="A12" i="18"/>
  <c r="T11" i="18"/>
  <c r="A11" i="18"/>
  <c r="T10" i="18"/>
  <c r="A10" i="18"/>
  <c r="T9" i="18"/>
  <c r="A9" i="18"/>
  <c r="A8" i="18"/>
  <c r="P16" i="22" l="1"/>
  <c r="P8" i="22"/>
  <c r="P14" i="22"/>
  <c r="P15" i="22"/>
  <c r="P13" i="22"/>
  <c r="P9" i="22"/>
  <c r="P12" i="22"/>
  <c r="P17" i="22"/>
  <c r="P11" i="22"/>
  <c r="P10" i="22"/>
  <c r="CJ10" i="22"/>
  <c r="CE11" i="22"/>
  <c r="CM11" i="22"/>
  <c r="CH12" i="22"/>
  <c r="CC13" i="22"/>
  <c r="CK13" i="22"/>
  <c r="CF14" i="22"/>
  <c r="CN14" i="22"/>
  <c r="CI15" i="22"/>
  <c r="CD16" i="22"/>
  <c r="CL16" i="22"/>
  <c r="CG17" i="22"/>
  <c r="CO17" i="22"/>
  <c r="CK9" i="22"/>
  <c r="CC10" i="22"/>
  <c r="CK10" i="22"/>
  <c r="CF11" i="22"/>
  <c r="CN11" i="22"/>
  <c r="CI12" i="22"/>
  <c r="CD13" i="22"/>
  <c r="CL13" i="22"/>
  <c r="CG14" i="22"/>
  <c r="CO14" i="22"/>
  <c r="CJ15" i="22"/>
  <c r="CE16" i="22"/>
  <c r="CM16" i="22"/>
  <c r="CH17" i="22"/>
  <c r="CD9" i="22"/>
  <c r="CL9" i="22"/>
  <c r="CD10" i="22"/>
  <c r="CL10" i="22"/>
  <c r="CG11" i="22"/>
  <c r="CO11" i="22"/>
  <c r="CJ12" i="22"/>
  <c r="CE13" i="22"/>
  <c r="CM13" i="22"/>
  <c r="CH14" i="22"/>
  <c r="CC15" i="22"/>
  <c r="CK15" i="22"/>
  <c r="CF16" i="22"/>
  <c r="CN16" i="22"/>
  <c r="CI17" i="22"/>
  <c r="CE9" i="22"/>
  <c r="CM9" i="22"/>
  <c r="CE10" i="22"/>
  <c r="CM10" i="22"/>
  <c r="CH11" i="22"/>
  <c r="CC12" i="22"/>
  <c r="CK12" i="22"/>
  <c r="CF13" i="22"/>
  <c r="CN13" i="22"/>
  <c r="CI14" i="22"/>
  <c r="CD15" i="22"/>
  <c r="CL15" i="22"/>
  <c r="CG16" i="22"/>
  <c r="CO16" i="22"/>
  <c r="CJ17" i="22"/>
  <c r="CF9" i="22"/>
  <c r="CN9" i="22"/>
  <c r="CF10" i="22"/>
  <c r="CN10" i="22"/>
  <c r="CI11" i="22"/>
  <c r="CD12" i="22"/>
  <c r="CL12" i="22"/>
  <c r="CG13" i="22"/>
  <c r="CO13" i="22"/>
  <c r="CJ14" i="22"/>
  <c r="CE15" i="22"/>
  <c r="CM15" i="22"/>
  <c r="CH16" i="22"/>
  <c r="CC17" i="22"/>
  <c r="CK17" i="22"/>
  <c r="CG9" i="22"/>
  <c r="CO9" i="22"/>
  <c r="CG10" i="22"/>
  <c r="CO10" i="22"/>
  <c r="CJ11" i="22"/>
  <c r="CE12" i="22"/>
  <c r="CM12" i="22"/>
  <c r="CH13" i="22"/>
  <c r="CC14" i="22"/>
  <c r="CK14" i="22"/>
  <c r="CF15" i="22"/>
  <c r="CN15" i="22"/>
  <c r="CI16" i="22"/>
  <c r="CD17" i="22"/>
  <c r="CL17" i="22"/>
  <c r="CH9" i="22"/>
  <c r="CC9" i="22"/>
  <c r="CH10" i="22"/>
  <c r="CC11" i="22"/>
  <c r="CK11" i="22"/>
  <c r="CF12" i="22"/>
  <c r="CN12" i="22"/>
  <c r="CI13" i="22"/>
  <c r="CD14" i="22"/>
  <c r="CL14" i="22"/>
  <c r="CG15" i="22"/>
  <c r="CO15" i="22"/>
  <c r="CJ16" i="22"/>
  <c r="CE17" i="22"/>
  <c r="CM17" i="22"/>
  <c r="CI9" i="22"/>
  <c r="CI10" i="22"/>
  <c r="CD11" i="22"/>
  <c r="CL11" i="22"/>
  <c r="CG12" i="22"/>
  <c r="CO12" i="22"/>
  <c r="CJ13" i="22"/>
  <c r="CE14" i="22"/>
  <c r="CM14" i="22"/>
  <c r="CH15" i="22"/>
  <c r="CC16" i="22"/>
  <c r="CK16" i="22"/>
  <c r="CF17" i="22"/>
  <c r="CN17" i="22"/>
  <c r="CJ9" i="22"/>
  <c r="BY17" i="22"/>
  <c r="BQ17" i="22"/>
  <c r="BI17" i="22"/>
  <c r="BA17" i="22"/>
  <c r="AS17" i="22"/>
  <c r="BT16" i="22"/>
  <c r="BL16" i="22"/>
  <c r="BD16" i="22"/>
  <c r="AV16" i="22"/>
  <c r="BW15" i="22"/>
  <c r="BO15" i="22"/>
  <c r="BG15" i="22"/>
  <c r="AY15" i="22"/>
  <c r="AQ15" i="22"/>
  <c r="BR14" i="22"/>
  <c r="BJ14" i="22"/>
  <c r="BB14" i="22"/>
  <c r="AT14" i="22"/>
  <c r="BU13" i="22"/>
  <c r="BM13" i="22"/>
  <c r="BE13" i="22"/>
  <c r="AW13" i="22"/>
  <c r="BX12" i="22"/>
  <c r="BP12" i="22"/>
  <c r="BH12" i="22"/>
  <c r="AZ12" i="22"/>
  <c r="AR12" i="22"/>
  <c r="BS11" i="22"/>
  <c r="BK11" i="22"/>
  <c r="BC11" i="22"/>
  <c r="AU11" i="22"/>
  <c r="BV10" i="22"/>
  <c r="BN10" i="22"/>
  <c r="BF10" i="22"/>
  <c r="AX10" i="22"/>
  <c r="BY9" i="22"/>
  <c r="BQ9" i="22"/>
  <c r="BI9" i="22"/>
  <c r="BA9" i="22"/>
  <c r="AS9" i="22"/>
  <c r="BT8" i="22"/>
  <c r="BL8" i="22"/>
  <c r="BD8" i="22"/>
  <c r="AV8" i="22"/>
  <c r="I17" i="22"/>
  <c r="N16" i="22"/>
  <c r="F16" i="22"/>
  <c r="K15" i="22"/>
  <c r="Q14" i="22"/>
  <c r="H14" i="22"/>
  <c r="M13" i="22"/>
  <c r="E13" i="22"/>
  <c r="J12" i="22"/>
  <c r="O11" i="22"/>
  <c r="G11" i="22"/>
  <c r="L10" i="22"/>
  <c r="D10" i="22"/>
  <c r="I9" i="22"/>
  <c r="N8" i="22"/>
  <c r="F8" i="22"/>
  <c r="AG17" i="22"/>
  <c r="Y17" i="22"/>
  <c r="AJ16" i="22"/>
  <c r="AB16" i="22"/>
  <c r="AM15" i="22"/>
  <c r="AE15" i="22"/>
  <c r="W15" i="22"/>
  <c r="AH14" i="22"/>
  <c r="Z14" i="22"/>
  <c r="AK13" i="22"/>
  <c r="AC13" i="22"/>
  <c r="U13" i="22"/>
  <c r="AF12" i="22"/>
  <c r="X12" i="22"/>
  <c r="AI11" i="22"/>
  <c r="AA11" i="22"/>
  <c r="AL10" i="22"/>
  <c r="AD10" i="22"/>
  <c r="V10" i="22"/>
  <c r="AG9" i="22"/>
  <c r="Y9" i="22"/>
  <c r="AJ8" i="22"/>
  <c r="BX17" i="22"/>
  <c r="BP17" i="22"/>
  <c r="BH17" i="22"/>
  <c r="AZ17" i="22"/>
  <c r="AR17" i="22"/>
  <c r="BS16" i="22"/>
  <c r="BK16" i="22"/>
  <c r="BC16" i="22"/>
  <c r="AU16" i="22"/>
  <c r="BV15" i="22"/>
  <c r="BN15" i="22"/>
  <c r="BF15" i="22"/>
  <c r="AX15" i="22"/>
  <c r="BY14" i="22"/>
  <c r="BQ14" i="22"/>
  <c r="BI14" i="22"/>
  <c r="BA14" i="22"/>
  <c r="AS14" i="22"/>
  <c r="BT13" i="22"/>
  <c r="BL13" i="22"/>
  <c r="BD13" i="22"/>
  <c r="AV13" i="22"/>
  <c r="BW12" i="22"/>
  <c r="BO12" i="22"/>
  <c r="BG12" i="22"/>
  <c r="AY12" i="22"/>
  <c r="AQ12" i="22"/>
  <c r="BR11" i="22"/>
  <c r="BJ11" i="22"/>
  <c r="BB11" i="22"/>
  <c r="AT11" i="22"/>
  <c r="BU10" i="22"/>
  <c r="BM10" i="22"/>
  <c r="BE10" i="22"/>
  <c r="AW10" i="22"/>
  <c r="BX9" i="22"/>
  <c r="BP9" i="22"/>
  <c r="BH9" i="22"/>
  <c r="AZ9" i="22"/>
  <c r="AR9" i="22"/>
  <c r="BS8" i="22"/>
  <c r="BK8" i="22"/>
  <c r="BC8" i="22"/>
  <c r="AU8" i="22"/>
  <c r="Q17" i="22"/>
  <c r="H17" i="22"/>
  <c r="M16" i="22"/>
  <c r="E16" i="22"/>
  <c r="J15" i="22"/>
  <c r="O14" i="22"/>
  <c r="G14" i="22"/>
  <c r="L13" i="22"/>
  <c r="D13" i="22"/>
  <c r="I12" i="22"/>
  <c r="N11" i="22"/>
  <c r="F11" i="22"/>
  <c r="K10" i="22"/>
  <c r="Q9" i="22"/>
  <c r="H9" i="22"/>
  <c r="M8" i="22"/>
  <c r="E8" i="22"/>
  <c r="AF17" i="22"/>
  <c r="X17" i="22"/>
  <c r="AI16" i="22"/>
  <c r="AA16" i="22"/>
  <c r="AL15" i="22"/>
  <c r="AD15" i="22"/>
  <c r="V15" i="22"/>
  <c r="AG14" i="22"/>
  <c r="Y14" i="22"/>
  <c r="AJ13" i="22"/>
  <c r="AB13" i="22"/>
  <c r="AM12" i="22"/>
  <c r="AE12" i="22"/>
  <c r="W12" i="22"/>
  <c r="BW17" i="22"/>
  <c r="BO17" i="22"/>
  <c r="BG17" i="22"/>
  <c r="AY17" i="22"/>
  <c r="AQ17" i="22"/>
  <c r="BR16" i="22"/>
  <c r="BJ16" i="22"/>
  <c r="BB16" i="22"/>
  <c r="AT16" i="22"/>
  <c r="BU15" i="22"/>
  <c r="BM15" i="22"/>
  <c r="BE15" i="22"/>
  <c r="AW15" i="22"/>
  <c r="BX14" i="22"/>
  <c r="BP14" i="22"/>
  <c r="BH14" i="22"/>
  <c r="AZ14" i="22"/>
  <c r="AR14" i="22"/>
  <c r="BS13" i="22"/>
  <c r="BK13" i="22"/>
  <c r="BC13" i="22"/>
  <c r="AU13" i="22"/>
  <c r="BV12" i="22"/>
  <c r="BN12" i="22"/>
  <c r="BF12" i="22"/>
  <c r="AX12" i="22"/>
  <c r="BY11" i="22"/>
  <c r="BQ11" i="22"/>
  <c r="BI11" i="22"/>
  <c r="BA11" i="22"/>
  <c r="AS11" i="22"/>
  <c r="BT10" i="22"/>
  <c r="BL10" i="22"/>
  <c r="BD10" i="22"/>
  <c r="AV10" i="22"/>
  <c r="BW9" i="22"/>
  <c r="BO9" i="22"/>
  <c r="BG9" i="22"/>
  <c r="AY9" i="22"/>
  <c r="AQ9" i="22"/>
  <c r="BR8" i="22"/>
  <c r="BJ8" i="22"/>
  <c r="BB8" i="22"/>
  <c r="AT8" i="22"/>
  <c r="O17" i="22"/>
  <c r="G17" i="22"/>
  <c r="L16" i="22"/>
  <c r="D16" i="22"/>
  <c r="I15" i="22"/>
  <c r="N14" i="22"/>
  <c r="F14" i="22"/>
  <c r="K13" i="22"/>
  <c r="Q12" i="22"/>
  <c r="H12" i="22"/>
  <c r="M11" i="22"/>
  <c r="E11" i="22"/>
  <c r="J10" i="22"/>
  <c r="O9" i="22"/>
  <c r="G9" i="22"/>
  <c r="L8" i="22"/>
  <c r="AM17" i="22"/>
  <c r="AE17" i="22"/>
  <c r="W17" i="22"/>
  <c r="AH16" i="22"/>
  <c r="Z16" i="22"/>
  <c r="AK15" i="22"/>
  <c r="AC15" i="22"/>
  <c r="U15" i="22"/>
  <c r="AF14" i="22"/>
  <c r="X14" i="22"/>
  <c r="AI13" i="22"/>
  <c r="AA13" i="22"/>
  <c r="AL12" i="22"/>
  <c r="AD12" i="22"/>
  <c r="V12" i="22"/>
  <c r="AG11" i="22"/>
  <c r="Y11" i="22"/>
  <c r="AJ10" i="22"/>
  <c r="AB10" i="22"/>
  <c r="AM9" i="22"/>
  <c r="AE9" i="22"/>
  <c r="W9" i="22"/>
  <c r="AH8" i="22"/>
  <c r="Z8" i="22"/>
  <c r="D8" i="22"/>
  <c r="BV17" i="22"/>
  <c r="BN17" i="22"/>
  <c r="BF17" i="22"/>
  <c r="AX17" i="22"/>
  <c r="BY16" i="22"/>
  <c r="BQ16" i="22"/>
  <c r="BI16" i="22"/>
  <c r="BA16" i="22"/>
  <c r="AS16" i="22"/>
  <c r="BT15" i="22"/>
  <c r="BL15" i="22"/>
  <c r="BD15" i="22"/>
  <c r="AV15" i="22"/>
  <c r="BW14" i="22"/>
  <c r="BO14" i="22"/>
  <c r="BG14" i="22"/>
  <c r="AY14" i="22"/>
  <c r="AQ14" i="22"/>
  <c r="BR13" i="22"/>
  <c r="BJ13" i="22"/>
  <c r="BB13" i="22"/>
  <c r="AT13" i="22"/>
  <c r="BU12" i="22"/>
  <c r="BM12" i="22"/>
  <c r="BE12" i="22"/>
  <c r="AW12" i="22"/>
  <c r="BX11" i="22"/>
  <c r="BP11" i="22"/>
  <c r="BH11" i="22"/>
  <c r="AZ11" i="22"/>
  <c r="AR11" i="22"/>
  <c r="BS10" i="22"/>
  <c r="BK10" i="22"/>
  <c r="BC10" i="22"/>
  <c r="AU10" i="22"/>
  <c r="BV9" i="22"/>
  <c r="BN9" i="22"/>
  <c r="BF9" i="22"/>
  <c r="AX9" i="22"/>
  <c r="BY8" i="22"/>
  <c r="BQ8" i="22"/>
  <c r="BI8" i="22"/>
  <c r="BA8" i="22"/>
  <c r="AS8" i="22"/>
  <c r="N17" i="22"/>
  <c r="F17" i="22"/>
  <c r="K16" i="22"/>
  <c r="Q15" i="22"/>
  <c r="H15" i="22"/>
  <c r="M14" i="22"/>
  <c r="E14" i="22"/>
  <c r="J13" i="22"/>
  <c r="O12" i="22"/>
  <c r="G12" i="22"/>
  <c r="L11" i="22"/>
  <c r="D11" i="22"/>
  <c r="I10" i="22"/>
  <c r="N9" i="22"/>
  <c r="F9" i="22"/>
  <c r="K8" i="22"/>
  <c r="AL17" i="22"/>
  <c r="AD17" i="22"/>
  <c r="V17" i="22"/>
  <c r="AG16" i="22"/>
  <c r="Y16" i="22"/>
  <c r="AJ15" i="22"/>
  <c r="AB15" i="22"/>
  <c r="AM14" i="22"/>
  <c r="AE14" i="22"/>
  <c r="W14" i="22"/>
  <c r="AH13" i="22"/>
  <c r="Z13" i="22"/>
  <c r="AK12" i="22"/>
  <c r="AC12" i="22"/>
  <c r="U12" i="22"/>
  <c r="AF11" i="22"/>
  <c r="X11" i="22"/>
  <c r="AI10" i="22"/>
  <c r="AA10" i="22"/>
  <c r="AL9" i="22"/>
  <c r="AD9" i="22"/>
  <c r="V9" i="22"/>
  <c r="BU17" i="22"/>
  <c r="BM17" i="22"/>
  <c r="BE17" i="22"/>
  <c r="AW17" i="22"/>
  <c r="BX16" i="22"/>
  <c r="BP16" i="22"/>
  <c r="BH16" i="22"/>
  <c r="AZ16" i="22"/>
  <c r="AR16" i="22"/>
  <c r="BS15" i="22"/>
  <c r="BK15" i="22"/>
  <c r="BC15" i="22"/>
  <c r="AU15" i="22"/>
  <c r="BV14" i="22"/>
  <c r="BN14" i="22"/>
  <c r="BF14" i="22"/>
  <c r="AX14" i="22"/>
  <c r="BY13" i="22"/>
  <c r="BQ13" i="22"/>
  <c r="BI13" i="22"/>
  <c r="BA13" i="22"/>
  <c r="AS13" i="22"/>
  <c r="BT12" i="22"/>
  <c r="BL12" i="22"/>
  <c r="BD12" i="22"/>
  <c r="AV12" i="22"/>
  <c r="BW11" i="22"/>
  <c r="BO11" i="22"/>
  <c r="BG11" i="22"/>
  <c r="AY11" i="22"/>
  <c r="AQ11" i="22"/>
  <c r="BR10" i="22"/>
  <c r="BJ10" i="22"/>
  <c r="BB10" i="22"/>
  <c r="AT10" i="22"/>
  <c r="BU9" i="22"/>
  <c r="BM9" i="22"/>
  <c r="BE9" i="22"/>
  <c r="AW9" i="22"/>
  <c r="BX8" i="22"/>
  <c r="BP8" i="22"/>
  <c r="BH8" i="22"/>
  <c r="AZ8" i="22"/>
  <c r="AR8" i="22"/>
  <c r="M17" i="22"/>
  <c r="E17" i="22"/>
  <c r="J16" i="22"/>
  <c r="O15" i="22"/>
  <c r="G15" i="22"/>
  <c r="L14" i="22"/>
  <c r="D14" i="22"/>
  <c r="I13" i="22"/>
  <c r="N12" i="22"/>
  <c r="F12" i="22"/>
  <c r="K11" i="22"/>
  <c r="Q10" i="22"/>
  <c r="H10" i="22"/>
  <c r="M9" i="22"/>
  <c r="E9" i="22"/>
  <c r="J8" i="22"/>
  <c r="AK17" i="22"/>
  <c r="AC17" i="22"/>
  <c r="U17" i="22"/>
  <c r="AF16" i="22"/>
  <c r="X16" i="22"/>
  <c r="AI15" i="22"/>
  <c r="AA15" i="22"/>
  <c r="AL14" i="22"/>
  <c r="AD14" i="22"/>
  <c r="V14" i="22"/>
  <c r="AG13" i="22"/>
  <c r="Y13" i="22"/>
  <c r="AJ12" i="22"/>
  <c r="AB12" i="22"/>
  <c r="AM11" i="22"/>
  <c r="AE11" i="22"/>
  <c r="W11" i="22"/>
  <c r="AH10" i="22"/>
  <c r="Z10" i="22"/>
  <c r="AK9" i="22"/>
  <c r="AC9" i="22"/>
  <c r="U9" i="22"/>
  <c r="BT17" i="22"/>
  <c r="BL17" i="22"/>
  <c r="BD17" i="22"/>
  <c r="AV17" i="22"/>
  <c r="BW16" i="22"/>
  <c r="BO16" i="22"/>
  <c r="BG16" i="22"/>
  <c r="AY16" i="22"/>
  <c r="AQ16" i="22"/>
  <c r="BR15" i="22"/>
  <c r="BJ15" i="22"/>
  <c r="BB15" i="22"/>
  <c r="AT15" i="22"/>
  <c r="BU14" i="22"/>
  <c r="BM14" i="22"/>
  <c r="BE14" i="22"/>
  <c r="AW14" i="22"/>
  <c r="BX13" i="22"/>
  <c r="BP13" i="22"/>
  <c r="BH13" i="22"/>
  <c r="AZ13" i="22"/>
  <c r="AR13" i="22"/>
  <c r="BS12" i="22"/>
  <c r="BK12" i="22"/>
  <c r="BC12" i="22"/>
  <c r="AU12" i="22"/>
  <c r="BV11" i="22"/>
  <c r="BN11" i="22"/>
  <c r="BF11" i="22"/>
  <c r="AX11" i="22"/>
  <c r="BY10" i="22"/>
  <c r="BQ10" i="22"/>
  <c r="BI10" i="22"/>
  <c r="BA10" i="22"/>
  <c r="AS10" i="22"/>
  <c r="BT9" i="22"/>
  <c r="BL9" i="22"/>
  <c r="BD9" i="22"/>
  <c r="AV9" i="22"/>
  <c r="BW8" i="22"/>
  <c r="BO8" i="22"/>
  <c r="BG8" i="22"/>
  <c r="AY8" i="22"/>
  <c r="L17" i="22"/>
  <c r="D17" i="22"/>
  <c r="I16" i="22"/>
  <c r="N15" i="22"/>
  <c r="F15" i="22"/>
  <c r="K14" i="22"/>
  <c r="Q13" i="22"/>
  <c r="H13" i="22"/>
  <c r="M12" i="22"/>
  <c r="E12" i="22"/>
  <c r="J11" i="22"/>
  <c r="O10" i="22"/>
  <c r="G10" i="22"/>
  <c r="L9" i="22"/>
  <c r="D9" i="22"/>
  <c r="I8" i="22"/>
  <c r="AJ17" i="22"/>
  <c r="AB17" i="22"/>
  <c r="AM16" i="22"/>
  <c r="AE16" i="22"/>
  <c r="W16" i="22"/>
  <c r="AH15" i="22"/>
  <c r="Z15" i="22"/>
  <c r="AK14" i="22"/>
  <c r="AC14" i="22"/>
  <c r="U14" i="22"/>
  <c r="AF13" i="22"/>
  <c r="X13" i="22"/>
  <c r="AI12" i="22"/>
  <c r="AA12" i="22"/>
  <c r="AL11" i="22"/>
  <c r="AD11" i="22"/>
  <c r="V11" i="22"/>
  <c r="AG10" i="22"/>
  <c r="Y10" i="22"/>
  <c r="AJ9" i="22"/>
  <c r="AB9" i="22"/>
  <c r="AM8" i="22"/>
  <c r="AE8" i="22"/>
  <c r="W8" i="22"/>
  <c r="AA9" i="22"/>
  <c r="V8" i="22"/>
  <c r="BS17" i="22"/>
  <c r="BK17" i="22"/>
  <c r="BC17" i="22"/>
  <c r="AU17" i="22"/>
  <c r="BV16" i="22"/>
  <c r="BN16" i="22"/>
  <c r="BF16" i="22"/>
  <c r="AX16" i="22"/>
  <c r="BY15" i="22"/>
  <c r="BQ15" i="22"/>
  <c r="BI15" i="22"/>
  <c r="BA15" i="22"/>
  <c r="AS15" i="22"/>
  <c r="BT14" i="22"/>
  <c r="BL14" i="22"/>
  <c r="BD14" i="22"/>
  <c r="AV14" i="22"/>
  <c r="BW13" i="22"/>
  <c r="BO13" i="22"/>
  <c r="BG13" i="22"/>
  <c r="AY13" i="22"/>
  <c r="AQ13" i="22"/>
  <c r="BR12" i="22"/>
  <c r="BJ12" i="22"/>
  <c r="BB12" i="22"/>
  <c r="AT12" i="22"/>
  <c r="BU11" i="22"/>
  <c r="BM11" i="22"/>
  <c r="BE11" i="22"/>
  <c r="AW11" i="22"/>
  <c r="BX10" i="22"/>
  <c r="BP10" i="22"/>
  <c r="BH10" i="22"/>
  <c r="AZ10" i="22"/>
  <c r="AR10" i="22"/>
  <c r="BS9" i="22"/>
  <c r="BK9" i="22"/>
  <c r="BC9" i="22"/>
  <c r="AU9" i="22"/>
  <c r="BV8" i="22"/>
  <c r="BN8" i="22"/>
  <c r="BF8" i="22"/>
  <c r="AX8" i="22"/>
  <c r="AQ8" i="22"/>
  <c r="K17" i="22"/>
  <c r="Q16" i="22"/>
  <c r="H16" i="22"/>
  <c r="M15" i="22"/>
  <c r="E15" i="22"/>
  <c r="J14" i="22"/>
  <c r="O13" i="22"/>
  <c r="G13" i="22"/>
  <c r="L12" i="22"/>
  <c r="D12" i="22"/>
  <c r="I11" i="22"/>
  <c r="N10" i="22"/>
  <c r="F10" i="22"/>
  <c r="K9" i="22"/>
  <c r="Q8" i="22"/>
  <c r="H8" i="22"/>
  <c r="AI17" i="22"/>
  <c r="AA17" i="22"/>
  <c r="AL16" i="22"/>
  <c r="AD16" i="22"/>
  <c r="V16" i="22"/>
  <c r="AG15" i="22"/>
  <c r="Y15" i="22"/>
  <c r="AJ14" i="22"/>
  <c r="AB14" i="22"/>
  <c r="AM13" i="22"/>
  <c r="AE13" i="22"/>
  <c r="W13" i="22"/>
  <c r="AH12" i="22"/>
  <c r="Z12" i="22"/>
  <c r="AK11" i="22"/>
  <c r="AC11" i="22"/>
  <c r="U11" i="22"/>
  <c r="AF10" i="22"/>
  <c r="X10" i="22"/>
  <c r="AI9" i="22"/>
  <c r="AL8" i="22"/>
  <c r="AD8" i="22"/>
  <c r="BR17" i="22"/>
  <c r="BJ17" i="22"/>
  <c r="BB17" i="22"/>
  <c r="AT17" i="22"/>
  <c r="BU16" i="22"/>
  <c r="BM16" i="22"/>
  <c r="BE16" i="22"/>
  <c r="AW16" i="22"/>
  <c r="BX15" i="22"/>
  <c r="BP15" i="22"/>
  <c r="BH15" i="22"/>
  <c r="AZ15" i="22"/>
  <c r="AR15" i="22"/>
  <c r="BS14" i="22"/>
  <c r="BK14" i="22"/>
  <c r="BC14" i="22"/>
  <c r="AU14" i="22"/>
  <c r="BV13" i="22"/>
  <c r="BN13" i="22"/>
  <c r="BF13" i="22"/>
  <c r="AX13" i="22"/>
  <c r="BY12" i="22"/>
  <c r="BQ12" i="22"/>
  <c r="BI12" i="22"/>
  <c r="BA12" i="22"/>
  <c r="AS12" i="22"/>
  <c r="BT11" i="22"/>
  <c r="BL11" i="22"/>
  <c r="BD11" i="22"/>
  <c r="AV11" i="22"/>
  <c r="BW10" i="22"/>
  <c r="BO10" i="22"/>
  <c r="BG10" i="22"/>
  <c r="AY10" i="22"/>
  <c r="AQ10" i="22"/>
  <c r="BR9" i="22"/>
  <c r="BJ9" i="22"/>
  <c r="BB9" i="22"/>
  <c r="AT9" i="22"/>
  <c r="BU8" i="22"/>
  <c r="BM8" i="22"/>
  <c r="BE8" i="22"/>
  <c r="AW8" i="22"/>
  <c r="J17" i="22"/>
  <c r="O16" i="22"/>
  <c r="G16" i="22"/>
  <c r="L15" i="22"/>
  <c r="D15" i="22"/>
  <c r="I14" i="22"/>
  <c r="N13" i="22"/>
  <c r="F13" i="22"/>
  <c r="K12" i="22"/>
  <c r="Q11" i="22"/>
  <c r="H11" i="22"/>
  <c r="M10" i="22"/>
  <c r="Z17" i="22"/>
  <c r="AL13" i="22"/>
  <c r="Z11" i="22"/>
  <c r="AF9" i="22"/>
  <c r="AB8" i="22"/>
  <c r="AC10" i="22"/>
  <c r="AK16" i="22"/>
  <c r="AD13" i="22"/>
  <c r="AM10" i="22"/>
  <c r="Z9" i="22"/>
  <c r="AA8" i="22"/>
  <c r="AE10" i="22"/>
  <c r="Y12" i="22"/>
  <c r="U8" i="22"/>
  <c r="AB11" i="22"/>
  <c r="AC16" i="22"/>
  <c r="V13" i="22"/>
  <c r="AK10" i="22"/>
  <c r="X9" i="22"/>
  <c r="Y8" i="22"/>
  <c r="U16" i="22"/>
  <c r="AG12" i="22"/>
  <c r="X8" i="22"/>
  <c r="AF15" i="22"/>
  <c r="AH9" i="22"/>
  <c r="E10" i="22"/>
  <c r="AK8" i="22"/>
  <c r="J9" i="22"/>
  <c r="AI8" i="22"/>
  <c r="AC8" i="22"/>
  <c r="O8" i="22"/>
  <c r="X15" i="22"/>
  <c r="AJ11" i="22"/>
  <c r="W10" i="22"/>
  <c r="AG8" i="22"/>
  <c r="AH17" i="22"/>
  <c r="G8" i="22"/>
  <c r="AI14" i="22"/>
  <c r="AH11" i="22"/>
  <c r="U10" i="22"/>
  <c r="AF8" i="22"/>
  <c r="AA14" i="22"/>
  <c r="AN16" i="18"/>
  <c r="AN14" i="18"/>
  <c r="AN13" i="18"/>
  <c r="AN11" i="18"/>
  <c r="AN9" i="18"/>
  <c r="AN17" i="18"/>
  <c r="AN15" i="18"/>
  <c r="AN12" i="18"/>
  <c r="AN10" i="18"/>
  <c r="BE29" i="12" l="1"/>
  <c r="BE27" i="12"/>
  <c r="BD29" i="12"/>
  <c r="BD27" i="12"/>
  <c r="BC29" i="12"/>
  <c r="BC27" i="12"/>
  <c r="BC26" i="12"/>
  <c r="BC25" i="12"/>
  <c r="BC24" i="12"/>
  <c r="BC23" i="12"/>
  <c r="BC22" i="12"/>
  <c r="BC21" i="12"/>
  <c r="BC20" i="12"/>
  <c r="BC19" i="12"/>
  <c r="BC18" i="12"/>
  <c r="BC17" i="12"/>
  <c r="O16" i="12"/>
  <c r="O15" i="12"/>
  <c r="O14" i="12"/>
  <c r="O13" i="12"/>
  <c r="O12" i="12"/>
  <c r="O11" i="12"/>
  <c r="O10" i="12"/>
  <c r="O9" i="12"/>
  <c r="O8" i="12"/>
  <c r="O7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E7" i="12"/>
  <c r="S25" i="11"/>
  <c r="R10" i="11"/>
  <c r="AA6" i="11"/>
  <c r="R6" i="11"/>
  <c r="E16" i="12"/>
  <c r="E15" i="12"/>
  <c r="E14" i="12"/>
  <c r="E13" i="12"/>
  <c r="E12" i="12"/>
  <c r="E11" i="12"/>
  <c r="E10" i="12"/>
  <c r="E9" i="12"/>
  <c r="E8" i="12"/>
  <c r="BC40" i="12" l="1"/>
  <c r="BC34" i="12"/>
  <c r="BC42" i="12"/>
  <c r="BE34" i="12"/>
  <c r="BC33" i="12"/>
  <c r="BC31" i="12"/>
  <c r="BC32" i="12"/>
  <c r="BD28" i="12"/>
  <c r="BE32" i="12"/>
  <c r="BD44" i="12"/>
  <c r="BE44" i="12"/>
  <c r="BD36" i="12"/>
  <c r="BE37" i="12"/>
  <c r="BI46" i="12" s="1"/>
  <c r="BD37" i="12"/>
  <c r="BI45" i="12" s="1"/>
  <c r="BD45" i="12"/>
  <c r="BE45" i="12"/>
  <c r="BI24" i="12"/>
  <c r="BC41" i="12"/>
  <c r="BE33" i="12"/>
  <c r="BE46" i="12"/>
  <c r="BD46" i="12"/>
  <c r="BD39" i="12"/>
  <c r="BE39" i="12"/>
  <c r="BI55" i="12"/>
  <c r="BI56" i="12"/>
  <c r="BC35" i="12"/>
  <c r="BC43" i="12"/>
  <c r="BD31" i="12"/>
  <c r="BE35" i="12"/>
  <c r="BE40" i="12"/>
  <c r="BD40" i="12"/>
  <c r="BC28" i="12"/>
  <c r="BC36" i="12"/>
  <c r="BC44" i="12"/>
  <c r="BD32" i="12"/>
  <c r="BE28" i="12"/>
  <c r="BE36" i="12"/>
  <c r="BE38" i="12"/>
  <c r="BD38" i="12"/>
  <c r="BD30" i="12"/>
  <c r="BD41" i="12"/>
  <c r="BE41" i="12"/>
  <c r="BC37" i="12"/>
  <c r="BI44" i="12" s="1"/>
  <c r="BC45" i="12"/>
  <c r="BD33" i="12"/>
  <c r="BD42" i="12"/>
  <c r="BE42" i="12"/>
  <c r="BC30" i="12"/>
  <c r="BC38" i="12"/>
  <c r="BC46" i="12"/>
  <c r="BD34" i="12"/>
  <c r="BE30" i="12"/>
  <c r="BE43" i="12"/>
  <c r="BD43" i="12"/>
  <c r="BC39" i="12"/>
  <c r="BD35" i="12"/>
  <c r="BE31" i="12"/>
  <c r="BD25" i="12"/>
  <c r="AI15" i="12"/>
  <c r="Y9" i="12"/>
  <c r="AI13" i="12"/>
  <c r="AI7" i="12"/>
  <c r="BE18" i="12"/>
  <c r="AI14" i="12"/>
  <c r="AI8" i="12"/>
  <c r="BE21" i="12"/>
  <c r="AI10" i="12"/>
  <c r="AI16" i="12"/>
  <c r="AI11" i="12"/>
  <c r="BE23" i="12"/>
  <c r="AI12" i="12"/>
  <c r="BE17" i="12"/>
  <c r="BE19" i="12"/>
  <c r="BE22" i="12"/>
  <c r="AI9" i="12"/>
  <c r="Y7" i="12"/>
  <c r="Y15" i="12"/>
  <c r="BD23" i="12"/>
  <c r="Y8" i="12"/>
  <c r="Y16" i="12"/>
  <c r="BD24" i="12"/>
  <c r="BE24" i="12"/>
  <c r="BD17" i="12"/>
  <c r="Y10" i="12"/>
  <c r="BD18" i="12"/>
  <c r="BD26" i="12"/>
  <c r="BE26" i="12"/>
  <c r="Y11" i="12"/>
  <c r="BD19" i="12"/>
  <c r="Y12" i="12"/>
  <c r="BD20" i="12"/>
  <c r="BE20" i="12"/>
  <c r="Y13" i="12"/>
  <c r="BD21" i="12"/>
  <c r="Y14" i="12"/>
  <c r="BD22" i="12"/>
  <c r="BI25" i="12" l="1"/>
  <c r="BI36" i="12"/>
  <c r="BI35" i="12"/>
  <c r="BI34" i="12"/>
  <c r="BE25" i="12"/>
  <c r="BI26" i="12" s="1"/>
  <c r="A66" i="12" l="1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7" i="12"/>
  <c r="R16" i="11" s="1"/>
  <c r="AA12" i="11" l="1"/>
  <c r="AQ12" i="11"/>
  <c r="AE13" i="11"/>
  <c r="AU13" i="11"/>
  <c r="AI14" i="11"/>
  <c r="AY14" i="11"/>
  <c r="AM15" i="11"/>
  <c r="AA16" i="11"/>
  <c r="AQ16" i="11"/>
  <c r="AE17" i="11"/>
  <c r="AU17" i="11"/>
  <c r="AI18" i="11"/>
  <c r="AY18" i="11"/>
  <c r="AM19" i="11"/>
  <c r="AA20" i="11"/>
  <c r="AQ20" i="11"/>
  <c r="AE21" i="11"/>
  <c r="AU21" i="11"/>
  <c r="AV14" i="11"/>
  <c r="AR17" i="11"/>
  <c r="AB21" i="11"/>
  <c r="AC21" i="11" s="1"/>
  <c r="AD21" i="11" s="1"/>
  <c r="AB12" i="11"/>
  <c r="AR12" i="11"/>
  <c r="AF13" i="11"/>
  <c r="AV13" i="11"/>
  <c r="AJ14" i="11"/>
  <c r="AZ14" i="11"/>
  <c r="AN15" i="11"/>
  <c r="AB16" i="11"/>
  <c r="AC16" i="11" s="1"/>
  <c r="AD16" i="11" s="1"/>
  <c r="AR16" i="11"/>
  <c r="AF17" i="11"/>
  <c r="AV17" i="11"/>
  <c r="AJ18" i="11"/>
  <c r="AZ18" i="11"/>
  <c r="AN19" i="11"/>
  <c r="AB20" i="11"/>
  <c r="AC20" i="11" s="1"/>
  <c r="AD20" i="11" s="1"/>
  <c r="AR20" i="11"/>
  <c r="AF21" i="11"/>
  <c r="AV21" i="11"/>
  <c r="AU18" i="11"/>
  <c r="AQ21" i="11"/>
  <c r="AJ15" i="11"/>
  <c r="AF18" i="11"/>
  <c r="AR21" i="11"/>
  <c r="AE12" i="11"/>
  <c r="AU12" i="11"/>
  <c r="AI13" i="11"/>
  <c r="AY13" i="11"/>
  <c r="AM14" i="11"/>
  <c r="AA15" i="11"/>
  <c r="AQ15" i="11"/>
  <c r="AE16" i="11"/>
  <c r="AU16" i="11"/>
  <c r="AI17" i="11"/>
  <c r="AY17" i="11"/>
  <c r="AM18" i="11"/>
  <c r="AA19" i="11"/>
  <c r="AQ19" i="11"/>
  <c r="AE20" i="11"/>
  <c r="AU20" i="11"/>
  <c r="AI21" i="11"/>
  <c r="AY21" i="11"/>
  <c r="AV16" i="11"/>
  <c r="AZ17" i="11"/>
  <c r="AB19" i="11"/>
  <c r="AC19" i="11" s="1"/>
  <c r="AD19" i="11" s="1"/>
  <c r="AF20" i="11"/>
  <c r="AJ21" i="11"/>
  <c r="AY19" i="11"/>
  <c r="AB13" i="11"/>
  <c r="AC13" i="11" s="1"/>
  <c r="AD13" i="11" s="1"/>
  <c r="AZ15" i="11"/>
  <c r="AV18" i="11"/>
  <c r="AF12" i="11"/>
  <c r="AV12" i="11"/>
  <c r="AJ13" i="11"/>
  <c r="AZ13" i="11"/>
  <c r="AN14" i="11"/>
  <c r="AB15" i="11"/>
  <c r="AC15" i="11" s="1"/>
  <c r="AD15" i="11" s="1"/>
  <c r="AR15" i="11"/>
  <c r="AF16" i="11"/>
  <c r="AJ17" i="11"/>
  <c r="AN18" i="11"/>
  <c r="AR19" i="11"/>
  <c r="AS19" i="11" s="1"/>
  <c r="AV20" i="11"/>
  <c r="AZ21" i="11"/>
  <c r="AA21" i="11"/>
  <c r="AF14" i="11"/>
  <c r="AB17" i="11"/>
  <c r="AC17" i="11" s="1"/>
  <c r="AD17" i="11" s="1"/>
  <c r="AN20" i="11"/>
  <c r="AI12" i="11"/>
  <c r="AY12" i="11"/>
  <c r="AM13" i="11"/>
  <c r="AA14" i="11"/>
  <c r="AQ14" i="11"/>
  <c r="AE15" i="11"/>
  <c r="AU15" i="11"/>
  <c r="AI16" i="11"/>
  <c r="AY16" i="11"/>
  <c r="AM17" i="11"/>
  <c r="AA18" i="11"/>
  <c r="AQ18" i="11"/>
  <c r="AE19" i="11"/>
  <c r="AU19" i="11"/>
  <c r="AI20" i="11"/>
  <c r="AY20" i="11"/>
  <c r="AM21" i="11"/>
  <c r="AM12" i="11"/>
  <c r="AE14" i="11"/>
  <c r="AI15" i="11"/>
  <c r="AA17" i="11"/>
  <c r="AE18" i="11"/>
  <c r="AM20" i="11"/>
  <c r="AR13" i="11"/>
  <c r="AZ19" i="11"/>
  <c r="AJ12" i="11"/>
  <c r="AZ12" i="11"/>
  <c r="AN13" i="11"/>
  <c r="AB14" i="11"/>
  <c r="AC14" i="11" s="1"/>
  <c r="AD14" i="11" s="1"/>
  <c r="AR14" i="11"/>
  <c r="AF15" i="11"/>
  <c r="AV15" i="11"/>
  <c r="AJ16" i="11"/>
  <c r="AZ16" i="11"/>
  <c r="AN17" i="11"/>
  <c r="AB18" i="11"/>
  <c r="AC18" i="11" s="1"/>
  <c r="AR18" i="11"/>
  <c r="AF19" i="11"/>
  <c r="AV19" i="11"/>
  <c r="AJ20" i="11"/>
  <c r="AZ20" i="11"/>
  <c r="AN21" i="11"/>
  <c r="AA13" i="11"/>
  <c r="AQ13" i="11"/>
  <c r="AU14" i="11"/>
  <c r="AY15" i="11"/>
  <c r="AM16" i="11"/>
  <c r="AQ17" i="11"/>
  <c r="AI19" i="11"/>
  <c r="AN12" i="11"/>
  <c r="AO12" i="11" s="1"/>
  <c r="AN16" i="11"/>
  <c r="AJ19" i="11"/>
  <c r="T21" i="11"/>
  <c r="D17" i="11"/>
  <c r="V20" i="11"/>
  <c r="W15" i="11"/>
  <c r="T13" i="11"/>
  <c r="R13" i="11"/>
  <c r="R17" i="11"/>
  <c r="D20" i="11"/>
  <c r="W18" i="11"/>
  <c r="T16" i="11"/>
  <c r="V15" i="11"/>
  <c r="W21" i="11"/>
  <c r="W13" i="11"/>
  <c r="L16" i="11"/>
  <c r="V21" i="11"/>
  <c r="D18" i="11"/>
  <c r="W16" i="11"/>
  <c r="T14" i="11"/>
  <c r="V13" i="11"/>
  <c r="D12" i="11"/>
  <c r="F15" i="11"/>
  <c r="F13" i="11"/>
  <c r="F21" i="11"/>
  <c r="F19" i="11"/>
  <c r="F16" i="11"/>
  <c r="F14" i="11"/>
  <c r="F17" i="11"/>
  <c r="U12" i="11"/>
  <c r="E20" i="11"/>
  <c r="F18" i="11"/>
  <c r="R15" i="11"/>
  <c r="E13" i="11"/>
  <c r="E12" i="11"/>
  <c r="F12" i="11"/>
  <c r="E19" i="11"/>
  <c r="R14" i="11"/>
  <c r="E21" i="11"/>
  <c r="E16" i="11"/>
  <c r="E14" i="11"/>
  <c r="E15" i="11"/>
  <c r="I17" i="11"/>
  <c r="F20" i="11"/>
  <c r="U15" i="11"/>
  <c r="U16" i="11"/>
  <c r="L14" i="11"/>
  <c r="E17" i="11"/>
  <c r="U14" i="11"/>
  <c r="U17" i="11"/>
  <c r="R21" i="11"/>
  <c r="E18" i="11"/>
  <c r="U20" i="11"/>
  <c r="L21" i="11"/>
  <c r="I14" i="11"/>
  <c r="U19" i="11"/>
  <c r="U13" i="11"/>
  <c r="U18" i="11"/>
  <c r="I18" i="11"/>
  <c r="U21" i="11"/>
  <c r="L15" i="11"/>
  <c r="I13" i="11"/>
  <c r="I21" i="11"/>
  <c r="I12" i="11"/>
  <c r="R18" i="11"/>
  <c r="I15" i="11"/>
  <c r="L17" i="11"/>
  <c r="I20" i="11"/>
  <c r="L18" i="11"/>
  <c r="I19" i="11"/>
  <c r="I16" i="11"/>
  <c r="V18" i="11"/>
  <c r="D21" i="11"/>
  <c r="V16" i="11"/>
  <c r="T20" i="11"/>
  <c r="V19" i="11"/>
  <c r="D16" i="11"/>
  <c r="W14" i="11"/>
  <c r="L12" i="11"/>
  <c r="R19" i="11"/>
  <c r="D15" i="11"/>
  <c r="T17" i="11"/>
  <c r="L19" i="11"/>
  <c r="W12" i="11"/>
  <c r="D19" i="11"/>
  <c r="W17" i="11"/>
  <c r="T15" i="11"/>
  <c r="V14" i="11"/>
  <c r="R12" i="11"/>
  <c r="R20" i="11"/>
  <c r="T19" i="11"/>
  <c r="T12" i="11"/>
  <c r="W19" i="11"/>
  <c r="D13" i="11"/>
  <c r="V12" i="11"/>
  <c r="W20" i="11"/>
  <c r="T18" i="11"/>
  <c r="V17" i="11"/>
  <c r="D14" i="11"/>
  <c r="L13" i="11"/>
  <c r="L20" i="11"/>
  <c r="G21" i="11"/>
  <c r="G19" i="11"/>
  <c r="G13" i="11"/>
  <c r="G16" i="11"/>
  <c r="G14" i="11"/>
  <c r="G17" i="11"/>
  <c r="G20" i="11"/>
  <c r="G12" i="11"/>
  <c r="G15" i="11"/>
  <c r="G18" i="11"/>
  <c r="U22" i="11" l="1"/>
  <c r="W22" i="11"/>
  <c r="V22" i="11"/>
  <c r="AC12" i="11"/>
  <c r="AD12" i="11" s="1"/>
  <c r="N12" i="11"/>
  <c r="N22" i="11" s="1"/>
  <c r="N20" i="11"/>
  <c r="N18" i="11"/>
  <c r="K20" i="11"/>
  <c r="H20" i="11"/>
  <c r="N13" i="11"/>
  <c r="K12" i="11"/>
  <c r="K22" i="11" s="1"/>
  <c r="H13" i="11"/>
  <c r="K21" i="11"/>
  <c r="N14" i="11"/>
  <c r="K19" i="11"/>
  <c r="K13" i="11"/>
  <c r="N21" i="11"/>
  <c r="N15" i="11"/>
  <c r="H17" i="11"/>
  <c r="H12" i="11"/>
  <c r="H22" i="11" s="1"/>
  <c r="H14" i="11"/>
  <c r="N19" i="11"/>
  <c r="N17" i="11"/>
  <c r="H16" i="11"/>
  <c r="K18" i="11"/>
  <c r="K17" i="11"/>
  <c r="K15" i="11"/>
  <c r="H19" i="11"/>
  <c r="H21" i="11"/>
  <c r="H18" i="11"/>
  <c r="N16" i="11"/>
  <c r="K16" i="11"/>
  <c r="K14" i="11"/>
  <c r="H15" i="11"/>
  <c r="AW19" i="11"/>
  <c r="AX19" i="11" s="1"/>
  <c r="AG15" i="11"/>
  <c r="AH15" i="11" s="1"/>
  <c r="AW17" i="11"/>
  <c r="AX17" i="11" s="1"/>
  <c r="AG13" i="11"/>
  <c r="AH13" i="11" s="1"/>
  <c r="AW16" i="11"/>
  <c r="AX16" i="11" s="1"/>
  <c r="AG16" i="11"/>
  <c r="AH16" i="11" s="1"/>
  <c r="AW21" i="11"/>
  <c r="AX21" i="11" s="1"/>
  <c r="AG17" i="11"/>
  <c r="AH17" i="11" s="1"/>
  <c r="AS12" i="11"/>
  <c r="AO17" i="11"/>
  <c r="AP17" i="11" s="1"/>
  <c r="BA12" i="11"/>
  <c r="BA19" i="11"/>
  <c r="BB19" i="11" s="1"/>
  <c r="AK18" i="11"/>
  <c r="AL18" i="11" s="1"/>
  <c r="AW13" i="11"/>
  <c r="AX13" i="11" s="1"/>
  <c r="AG12" i="11"/>
  <c r="AS14" i="11"/>
  <c r="AT14" i="11" s="1"/>
  <c r="AG21" i="11"/>
  <c r="AH21" i="11" s="1"/>
  <c r="AS16" i="11"/>
  <c r="AT16" i="11" s="1"/>
  <c r="AO14" i="11"/>
  <c r="AP14" i="11" s="1"/>
  <c r="AS21" i="11"/>
  <c r="AT21" i="11" s="1"/>
  <c r="BA18" i="11"/>
  <c r="BB18" i="11" s="1"/>
  <c r="AK14" i="11"/>
  <c r="AL14" i="11" s="1"/>
  <c r="AW18" i="11"/>
  <c r="AX18" i="11" s="1"/>
  <c r="AG19" i="11"/>
  <c r="AH19" i="11" s="1"/>
  <c r="AG14" i="11"/>
  <c r="AH14" i="11" s="1"/>
  <c r="AS15" i="11"/>
  <c r="AT15" i="11" s="1"/>
  <c r="AS20" i="11"/>
  <c r="AT20" i="11" s="1"/>
  <c r="AO13" i="11"/>
  <c r="AP13" i="11" s="1"/>
  <c r="BA13" i="11"/>
  <c r="BB13" i="11" s="1"/>
  <c r="AG20" i="11"/>
  <c r="AH20" i="11" s="1"/>
  <c r="BA20" i="11"/>
  <c r="BB20" i="11" s="1"/>
  <c r="AK16" i="11"/>
  <c r="AL16" i="11" s="1"/>
  <c r="AO18" i="11"/>
  <c r="AP18" i="11" s="1"/>
  <c r="AK20" i="11"/>
  <c r="AL20" i="11" s="1"/>
  <c r="AW15" i="11"/>
  <c r="AX15" i="11" s="1"/>
  <c r="AS13" i="11"/>
  <c r="AT13" i="11" s="1"/>
  <c r="AO20" i="11"/>
  <c r="AP20" i="11" s="1"/>
  <c r="AK17" i="11"/>
  <c r="AL17" i="11" s="1"/>
  <c r="BA17" i="11"/>
  <c r="BB17" i="11" s="1"/>
  <c r="AS18" i="11"/>
  <c r="AT18" i="11" s="1"/>
  <c r="BA15" i="11"/>
  <c r="BB15" i="11" s="1"/>
  <c r="AK19" i="11"/>
  <c r="AL19" i="11" s="1"/>
  <c r="AD18" i="11"/>
  <c r="BA21" i="11"/>
  <c r="BB21" i="11" s="1"/>
  <c r="AO15" i="11"/>
  <c r="AP15" i="11" s="1"/>
  <c r="AS17" i="11"/>
  <c r="AT17" i="11" s="1"/>
  <c r="AO16" i="11"/>
  <c r="AP16" i="11" s="1"/>
  <c r="AW20" i="11"/>
  <c r="AX20" i="11" s="1"/>
  <c r="AK21" i="11"/>
  <c r="AL21" i="11" s="1"/>
  <c r="AG18" i="11"/>
  <c r="AH18" i="11" s="1"/>
  <c r="AO19" i="11"/>
  <c r="AP19" i="11" s="1"/>
  <c r="BA14" i="11"/>
  <c r="BB14" i="11" s="1"/>
  <c r="AW14" i="11"/>
  <c r="AX14" i="11" s="1"/>
  <c r="AO21" i="11"/>
  <c r="AP21" i="11" s="1"/>
  <c r="BA16" i="11"/>
  <c r="BB16" i="11" s="1"/>
  <c r="AK12" i="11"/>
  <c r="AT19" i="11"/>
  <c r="AK13" i="11"/>
  <c r="AL13" i="11" s="1"/>
  <c r="AK15" i="11"/>
  <c r="AL15" i="11" s="1"/>
  <c r="AW12" i="11"/>
  <c r="R22" i="11"/>
  <c r="L22" i="11"/>
  <c r="D22" i="11"/>
  <c r="T22" i="11"/>
  <c r="S27" i="11" s="1"/>
  <c r="I22" i="11"/>
  <c r="E22" i="11"/>
  <c r="F22" i="11"/>
  <c r="J17" i="11"/>
  <c r="J16" i="11"/>
  <c r="J21" i="11"/>
  <c r="G22" i="11"/>
  <c r="J13" i="11"/>
  <c r="J18" i="11"/>
  <c r="J12" i="11"/>
  <c r="J14" i="11"/>
  <c r="J19" i="11"/>
  <c r="J20" i="11"/>
  <c r="J15" i="11"/>
  <c r="AL12" i="11" l="1"/>
  <c r="AT12" i="11"/>
  <c r="AH12" i="11"/>
  <c r="AP12" i="11"/>
  <c r="AX12" i="11"/>
  <c r="BB12" i="11"/>
  <c r="S18" i="11"/>
  <c r="M18" i="11"/>
  <c r="S19" i="11"/>
  <c r="M19" i="11"/>
  <c r="M17" i="11"/>
  <c r="S17" i="11"/>
  <c r="S13" i="11"/>
  <c r="M13" i="11"/>
  <c r="M15" i="11"/>
  <c r="S15" i="11"/>
  <c r="S14" i="11"/>
  <c r="M14" i="11"/>
  <c r="J22" i="11"/>
  <c r="S21" i="11"/>
  <c r="M21" i="11"/>
  <c r="S12" i="11"/>
  <c r="M12" i="11"/>
  <c r="S20" i="11"/>
  <c r="M20" i="11"/>
  <c r="M16" i="11"/>
  <c r="S16" i="11"/>
  <c r="M22" i="11" l="1"/>
  <c r="S22" i="11"/>
  <c r="S26" i="11" s="1"/>
  <c r="T26" i="11" l="1"/>
  <c r="T27" i="11"/>
  <c r="U27" i="11"/>
  <c r="U26" i="11"/>
</calcChain>
</file>

<file path=xl/sharedStrings.xml><?xml version="1.0" encoding="utf-8"?>
<sst xmlns="http://schemas.openxmlformats.org/spreadsheetml/2006/main" count="858" uniqueCount="158">
  <si>
    <t>2017-2018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</si>
  <si>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</si>
  <si>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</si>
  <si>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</si>
  <si>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</si>
  <si>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</si>
  <si>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</si>
  <si>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</si>
  <si>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</si>
  <si>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</si>
  <si>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</si>
  <si>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2018-2019</t>
  </si>
  <si>
    <t>2019-2020</t>
  </si>
  <si>
    <t>2020-2021</t>
  </si>
  <si>
    <t>All Students</t>
  </si>
  <si>
    <t>White</t>
  </si>
  <si>
    <t>Students with IEPs</t>
  </si>
  <si>
    <t>2021-2022</t>
  </si>
  <si>
    <t>Months</t>
  </si>
  <si>
    <t>Days in Session</t>
  </si>
  <si>
    <t>Enrollment</t>
  </si>
  <si>
    <t>Asian/Pacific Islander</t>
  </si>
  <si>
    <t>Unknown</t>
  </si>
  <si>
    <t>School Year</t>
  </si>
  <si>
    <t>Office Conduct Referrals</t>
  </si>
  <si>
    <t>Out of School Suspension</t>
  </si>
  <si>
    <t>In School Suspension</t>
  </si>
  <si>
    <t>Days In Session</t>
  </si>
  <si>
    <t>Office Conduct Referrals (Avg)</t>
  </si>
  <si>
    <t>Out of School Suspension (Avg)</t>
  </si>
  <si>
    <t>In School Suspension (Avg)</t>
  </si>
  <si>
    <t>Key</t>
  </si>
  <si>
    <t>2022-2023</t>
  </si>
  <si>
    <t>Students with 504</t>
  </si>
  <si>
    <t>Risk Ratio</t>
  </si>
  <si>
    <t>Risk Ratio of Referrals: Numbers over 1.0 suggest an issue with disproportionality based on special education status</t>
  </si>
  <si>
    <t>Over 1 suggest an issue with disproportionality based on specialed status</t>
  </si>
  <si>
    <t>Black/African American</t>
  </si>
  <si>
    <t>2 or More Races</t>
  </si>
  <si>
    <t>Hispanic / Latino</t>
  </si>
  <si>
    <t>American Indian</t>
  </si>
  <si>
    <t>Inappropriate Language</t>
  </si>
  <si>
    <t>Verbal Confrontation</t>
  </si>
  <si>
    <t>Insubordination</t>
  </si>
  <si>
    <t>HIB</t>
  </si>
  <si>
    <t>Cell Phone</t>
  </si>
  <si>
    <t>Inappropriate Physical Contact</t>
  </si>
  <si>
    <t>Fighting / Physical Altercation</t>
  </si>
  <si>
    <t>Bus Misconduct</t>
  </si>
  <si>
    <t>Theft</t>
  </si>
  <si>
    <t>Verbal Threat</t>
  </si>
  <si>
    <t>Inappropriate behavior</t>
  </si>
  <si>
    <t>Total</t>
  </si>
  <si>
    <t>Race/Ethnicity</t>
  </si>
  <si>
    <t>Black / African American</t>
  </si>
  <si>
    <t>Asian / Pacific Islander</t>
  </si>
  <si>
    <t>Risk</t>
  </si>
  <si>
    <t>OCR</t>
  </si>
  <si>
    <t>Enrolled</t>
  </si>
  <si>
    <t>OCR / OSS / ISS Average Per Day Per 100 Students</t>
  </si>
  <si>
    <t>OSS</t>
  </si>
  <si>
    <t>ISS</t>
  </si>
  <si>
    <t>#</t>
  </si>
  <si>
    <t>%</t>
  </si>
  <si>
    <t>2023-2024</t>
  </si>
  <si>
    <t>2024-2025</t>
  </si>
  <si>
    <t>ENTER DATA TO LIGHT BLUE CELLS ONLY</t>
  </si>
  <si>
    <t>DO NOT MODIFY GRAY CELLS</t>
  </si>
  <si>
    <t>DATA TYPE</t>
  </si>
  <si>
    <t>SCHOOL YEAR</t>
  </si>
  <si>
    <t>PLEASE SELECT THE SCHOOL YEAR AND DATA TYPE FROM THE DROP DOWN MENU FROM THE CELLS ON THE LEFT</t>
  </si>
  <si>
    <t>In School Suspensions</t>
  </si>
  <si>
    <t>LOCATION</t>
  </si>
  <si>
    <t>GRADE</t>
  </si>
  <si>
    <t>TOTAL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</si>
  <si>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</si>
  <si>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</si>
  <si>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</si>
  <si>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</si>
  <si>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</si>
  <si>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</si>
  <si>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</si>
  <si>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</si>
  <si>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</si>
  <si>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</si>
  <si>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</si>
  <si>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</si>
  <si>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KINDERGARTEN</t>
  </si>
  <si>
    <t>INFRACTIONS</t>
  </si>
  <si>
    <t>TBD</t>
  </si>
  <si>
    <t>Classroom (SAMPLE)</t>
  </si>
  <si>
    <t>Tardy to School/Cut Class</t>
  </si>
  <si>
    <t>TOTAL AVERAGE OCR =</t>
  </si>
  <si>
    <t>TOTAL AVERAGE ISS =</t>
  </si>
  <si>
    <t>TOTAL AVERAGE OSS =</t>
  </si>
  <si>
    <t>GRADE SUMMARY</t>
  </si>
  <si>
    <t>LOCATION SUMMARY</t>
  </si>
  <si>
    <t>Test</t>
  </si>
  <si>
    <t>INFRACTIONS SUMMARY</t>
  </si>
  <si>
    <t xml:space="preserve">Visit to tne Nurse's Office </t>
  </si>
  <si>
    <t>Visit to the Councelor's Offce</t>
  </si>
  <si>
    <t>Supplemental Data</t>
  </si>
  <si>
    <t># of Staff Managed Infraction forms filled</t>
  </si>
  <si>
    <t xml:space="preserve"># of students Enrolled in Secondary Intervetion </t>
  </si>
  <si>
    <t>SUPPLEMENTAL DATA SUMMARY</t>
  </si>
  <si>
    <t>Made the Expectation Predictable</t>
  </si>
  <si>
    <t>Used Positive Praise</t>
  </si>
  <si>
    <t>Engaging</t>
  </si>
  <si>
    <t>ENTER Expectation #1</t>
  </si>
  <si>
    <t>ENTER Expectation #2</t>
  </si>
  <si>
    <t>ENTER Expectation #3</t>
  </si>
  <si>
    <t>Used a pre-correction ahead of the situation</t>
  </si>
  <si>
    <t>Provided a whole group reminder</t>
  </si>
  <si>
    <t>Provided an individual reminder of the expectation</t>
  </si>
  <si>
    <t>Reviewed – re-taught the class-wide expectation</t>
  </si>
  <si>
    <t xml:space="preserve"> Clarified directions</t>
  </si>
  <si>
    <t xml:space="preserve"> Provided an advanced organizer (e.g., ‘In one minute we will move to centers’)</t>
  </si>
  <si>
    <t>Made it a teachable moment</t>
  </si>
  <si>
    <t>Coached an appropriate response</t>
  </si>
  <si>
    <t>Praised students in area modeling the expectation</t>
  </si>
  <si>
    <t>Praised cooperation – attempts at cooperation</t>
  </si>
  <si>
    <t>Praised attempts to encourage the student to keep trying</t>
  </si>
  <si>
    <t>Positive check-in during routine (e.g.., encouraging statements)</t>
  </si>
  <si>
    <t>Used a behavior specific praise when giving a dolphin dollar for  meeting  the expectation</t>
  </si>
  <si>
    <t>Positive message to parent/guardian</t>
  </si>
  <si>
    <t xml:space="preserve">Spoke privately with student </t>
  </si>
  <si>
    <t>Moved in the student’s area</t>
  </si>
  <si>
    <t>Use a positive greeting at the door</t>
  </si>
  <si>
    <t>Increase frequency of interaction with the student</t>
  </si>
  <si>
    <t xml:space="preserve">Let the student know you are invested in their success </t>
  </si>
  <si>
    <t>Paired with peer</t>
  </si>
  <si>
    <t>Use multiple methods and materials for engagement</t>
  </si>
  <si>
    <t>Adjusted work or task</t>
  </si>
  <si>
    <t>Offered options /choices for how to handle the situation</t>
  </si>
  <si>
    <t>Offered options/choices of task/directions</t>
  </si>
  <si>
    <t>Moved seat</t>
  </si>
  <si>
    <t>Checked for understanding</t>
  </si>
  <si>
    <t>Gave student a short break</t>
  </si>
  <si>
    <t>Provided assistance to get started</t>
  </si>
  <si>
    <t>Adjusted  the difficulty of work</t>
  </si>
  <si>
    <t> Present</t>
  </si>
  <si>
    <t>Other Strategies Tried</t>
  </si>
  <si>
    <t>PRESCHOOL</t>
  </si>
  <si>
    <t>Total SCORE</t>
  </si>
  <si>
    <r>
      <t>Which school-wide expectation did the student have difficulty?</t>
    </r>
    <r>
      <rPr>
        <sz val="9"/>
        <color theme="0"/>
        <rFont val="Calibri"/>
        <family val="2"/>
      </rPr>
      <t xml:space="preserve">   </t>
    </r>
  </si>
  <si>
    <t>Visit to calming area</t>
  </si>
  <si>
    <t>Met with a teacher buddy</t>
  </si>
  <si>
    <t>2025-2026</t>
  </si>
  <si>
    <t>2026-2027</t>
  </si>
  <si>
    <t>2027-2028</t>
  </si>
  <si>
    <t>2028-2029</t>
  </si>
  <si>
    <t>2029-2030</t>
  </si>
  <si>
    <t>2022- 2023</t>
  </si>
  <si>
    <t xml:space="preserve">TOTAL AVERAGE OCR </t>
  </si>
  <si>
    <t xml:space="preserve">TOTAL AVERAGE OSS </t>
  </si>
  <si>
    <t xml:space="preserve">TOTAL AVERAGE ISS </t>
  </si>
  <si>
    <t>2023- 2024</t>
  </si>
  <si>
    <t>2024- 2025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</si>
</sst>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42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b/>
      <sz val="14"/>
      <color theme="4"/>
      <name val="Calibri"/>
      <family val="2"/>
    </font>
    <font>
      <b/>
      <sz val="14"/>
      <color rgb="FF7030A0"/>
      <name val="Calibri"/>
      <family val="2"/>
    </font>
    <font>
      <sz val="9"/>
      <color rgb="FF000000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</font>
    <font>
      <b/>
      <i/>
      <sz val="16"/>
      <color theme="0"/>
      <name val="Calibri"/>
      <family val="2"/>
    </font>
    <font>
      <b/>
      <sz val="14"/>
      <color theme="5"/>
      <name val="Calibri"/>
      <family val="2"/>
    </font>
    <font>
      <b/>
      <i/>
      <sz val="9"/>
      <color rgb="FF000000"/>
      <name val="Arial"/>
      <family val="2"/>
    </font>
    <font>
      <b/>
      <sz val="9"/>
      <color theme="1"/>
      <name val="Calibri"/>
      <family val="2"/>
    </font>
    <font>
      <i/>
      <sz val="8"/>
      <color rgb="FF00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1" tint="0.249977111117893"/>
      <name val="Calibri"/>
      <family val="2"/>
      <scheme val="minor"/>
    </font>
    <font>
      <sz val="9"/>
      <color rgb="FF000000"/>
      <name val="Calibri "/>
    </font>
    <font>
      <b/>
      <sz val="12"/>
      <color theme="1" tint="0.249977111117893"/>
      <name val="Calibri"/>
      <family val="2"/>
    </font>
    <font>
      <b/>
      <sz val="14"/>
      <name val="Calibri"/>
      <family val="2"/>
    </font>
    <font>
      <b/>
      <sz val="18"/>
      <color theme="0"/>
      <name val="Calibri"/>
      <family val="2"/>
    </font>
    <font>
      <i/>
      <sz val="20"/>
      <color rgb="FF000000"/>
      <name val="Calibri"/>
      <family val="2"/>
    </font>
    <font>
      <b/>
      <sz val="18"/>
      <color rgb="FF000000"/>
      <name val="Calibri"/>
      <family val="2"/>
    </font>
    <font>
      <sz val="16"/>
      <color theme="0"/>
      <name val="Calibri"/>
      <family val="2"/>
    </font>
    <font>
      <sz val="10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b/>
      <sz val="11"/>
      <color rgb="FF000000"/>
      <name val="Calibri"/>
    </font>
  </fonts>
  <fills count="1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rgb="FFFF00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rgb="FFFF00FF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 style="medium">
        <color theme="1" tint="0.249977111117893"/>
      </left>
      <right/>
      <top style="medium">
        <color theme="1" tint="0.249977111117893"/>
      </top>
      <bottom/>
      <diagonal/>
    </border>
    <border>
      <left/>
      <right/>
      <top style="medium">
        <color theme="1" tint="0.249977111117893"/>
      </top>
      <bottom/>
      <diagonal/>
    </border>
    <border>
      <left/>
      <right style="medium">
        <color theme="1" tint="0.249977111117893"/>
      </right>
      <top style="medium">
        <color theme="1" tint="0.249977111117893"/>
      </top>
      <bottom/>
      <diagonal/>
    </border>
    <border>
      <left style="medium">
        <color theme="1" tint="0.249977111117893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77111117893"/>
      </left>
      <right/>
      <top/>
      <bottom style="medium">
        <color theme="1" tint="0.249977111117893"/>
      </bottom>
      <diagonal/>
    </border>
    <border>
      <left/>
      <right/>
      <top/>
      <bottom style="medium">
        <color theme="1" tint="0.249977111117893"/>
      </bottom>
      <diagonal/>
    </border>
    <border>
      <left/>
      <right style="medium">
        <color theme="1" tint="0.249977111117893"/>
      </right>
      <top/>
      <bottom style="medium">
        <color theme="1" tint="0.249977111117893"/>
      </bottom>
      <diagonal/>
    </border>
    <border>
      <left/>
      <right/>
      <top/>
      <bottom style="double">
        <color theme="1" tint="0.249977111117893"/>
      </bottom>
      <diagonal/>
    </border>
    <border>
      <left style="thin">
        <color theme="1" tint="0.249977111117893"/>
      </left>
      <right/>
      <top/>
      <bottom/>
      <diagonal/>
    </border>
    <border>
      <left style="thin">
        <color theme="1" tint="0.249977111117893"/>
      </left>
      <right/>
      <top/>
      <bottom style="double">
        <color theme="1" tint="0.249977111117893"/>
      </bottom>
      <diagonal/>
    </border>
    <border>
      <left/>
      <right style="thin">
        <color theme="1" tint="0.249977111117893"/>
      </right>
      <top/>
      <bottom style="double">
        <color theme="1" tint="0.249977111117893"/>
      </bottom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/>
      <bottom style="medium">
        <color theme="1" tint="0.249977111117893"/>
      </bottom>
      <diagonal/>
    </border>
    <border>
      <left/>
      <right style="thin">
        <color theme="1" tint="0.249977111117893"/>
      </right>
      <top/>
      <bottom style="medium">
        <color theme="1" tint="0.249977111117893"/>
      </bottom>
      <diagonal/>
    </border>
    <border>
      <left style="medium">
        <color theme="1" tint="0.249977111117893"/>
      </left>
      <right/>
      <top style="medium">
        <color theme="1" tint="0.249977111117893"/>
      </top>
      <bottom style="medium">
        <color theme="1" tint="0.249977111117893"/>
      </bottom>
      <diagonal/>
    </border>
    <border>
      <left/>
      <right/>
      <top style="medium">
        <color theme="1" tint="0.249977111117893"/>
      </top>
      <bottom style="medium">
        <color theme="1" tint="0.249977111117893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theme="1" tint="0.24997711111789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theme="1" tint="0.249977111117893"/>
      </bottom>
      <diagonal/>
    </border>
    <border>
      <left/>
      <right style="thin">
        <color indexed="64"/>
      </right>
      <top/>
      <bottom style="double">
        <color theme="1" tint="0.24997711111789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1" tint="0.249977111117893"/>
      </right>
      <top/>
      <bottom style="double">
        <color indexed="64"/>
      </bottom>
      <diagonal/>
    </border>
    <border>
      <left style="thin">
        <color theme="1" tint="0.249977111117893"/>
      </left>
      <right/>
      <top/>
      <bottom style="double">
        <color indexed="64"/>
      </bottom>
      <diagonal/>
    </border>
    <border>
      <left/>
      <right/>
      <top style="double">
        <color theme="1" tint="0.249977111117893"/>
      </top>
      <bottom/>
      <diagonal/>
    </border>
    <border>
      <left style="thin">
        <color indexed="64"/>
      </left>
      <right/>
      <top style="double">
        <color theme="1" tint="0.24997711111789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1"/>
  </cellStyleXfs>
  <cellXfs count="297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/>
    <xf numFmtId="0" fontId="0" fillId="0" borderId="0" xfId="0" applyFont="1" applyAlignment="1">
      <alignment horizontal="right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/>
    <xf numFmtId="0" fontId="2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right"/>
    </xf>
    <xf numFmtId="0" fontId="0" fillId="5" borderId="2" xfId="0" applyFont="1" applyFill="1" applyBorder="1" applyAlignment="1"/>
    <xf numFmtId="0" fontId="0" fillId="5" borderId="3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center"/>
    </xf>
    <xf numFmtId="0" fontId="0" fillId="5" borderId="3" xfId="0" applyFont="1" applyFill="1" applyBorder="1" applyAlignment="1"/>
    <xf numFmtId="0" fontId="0" fillId="5" borderId="4" xfId="0" applyFont="1" applyFill="1" applyBorder="1" applyAlignment="1"/>
    <xf numFmtId="0" fontId="0" fillId="5" borderId="5" xfId="0" applyFont="1" applyFill="1" applyBorder="1" applyAlignment="1"/>
    <xf numFmtId="0" fontId="0" fillId="5" borderId="6" xfId="0" applyFont="1" applyFill="1" applyBorder="1" applyAlignment="1"/>
    <xf numFmtId="0" fontId="0" fillId="5" borderId="7" xfId="0" applyFont="1" applyFill="1" applyBorder="1" applyAlignment="1"/>
    <xf numFmtId="0" fontId="0" fillId="5" borderId="8" xfId="0" applyFont="1" applyFill="1" applyBorder="1" applyAlignment="1">
      <alignment horizontal="right"/>
    </xf>
    <xf numFmtId="0" fontId="0" fillId="5" borderId="8" xfId="0" applyFont="1" applyFill="1" applyBorder="1" applyAlignment="1">
      <alignment horizontal="center"/>
    </xf>
    <xf numFmtId="0" fontId="0" fillId="5" borderId="8" xfId="0" applyFont="1" applyFill="1" applyBorder="1" applyAlignment="1"/>
    <xf numFmtId="0" fontId="0" fillId="5" borderId="9" xfId="0" applyFont="1" applyFill="1" applyBorder="1" applyAlignment="1"/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/>
    <xf numFmtId="0" fontId="10" fillId="5" borderId="10" xfId="0" applyFont="1" applyFill="1" applyBorder="1" applyAlignment="1">
      <alignment horizontal="right"/>
    </xf>
    <xf numFmtId="0" fontId="10" fillId="5" borderId="10" xfId="0" applyFont="1" applyFill="1" applyBorder="1" applyAlignment="1">
      <alignment horizontal="center" wrapText="1"/>
    </xf>
    <xf numFmtId="0" fontId="11" fillId="5" borderId="12" xfId="0" applyFont="1" applyFill="1" applyBorder="1" applyAlignment="1">
      <alignment horizontal="center" wrapText="1"/>
    </xf>
    <xf numFmtId="0" fontId="11" fillId="5" borderId="10" xfId="0" applyFont="1" applyFill="1" applyBorder="1" applyAlignment="1">
      <alignment horizontal="center" wrapText="1"/>
    </xf>
    <xf numFmtId="0" fontId="11" fillId="5" borderId="13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right"/>
    </xf>
    <xf numFmtId="0" fontId="9" fillId="5" borderId="1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0" fontId="9" fillId="5" borderId="14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7" fillId="5" borderId="1" xfId="0" applyFont="1" applyFill="1" applyBorder="1" applyAlignment="1"/>
    <xf numFmtId="0" fontId="17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/>
    </xf>
    <xf numFmtId="0" fontId="11" fillId="5" borderId="32" xfId="0" applyFont="1" applyFill="1" applyBorder="1" applyAlignment="1">
      <alignment horizontal="center" wrapText="1"/>
    </xf>
    <xf numFmtId="0" fontId="12" fillId="5" borderId="2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center"/>
    </xf>
    <xf numFmtId="2" fontId="9" fillId="5" borderId="14" xfId="2" applyNumberFormat="1" applyFont="1" applyFill="1" applyBorder="1" applyAlignment="1">
      <alignment horizontal="center"/>
    </xf>
    <xf numFmtId="2" fontId="9" fillId="5" borderId="34" xfId="2" applyNumberFormat="1" applyFont="1" applyFill="1" applyBorder="1" applyAlignment="1">
      <alignment horizontal="center"/>
    </xf>
    <xf numFmtId="2" fontId="9" fillId="5" borderId="1" xfId="2" applyNumberFormat="1" applyFont="1" applyFill="1" applyBorder="1" applyAlignment="1">
      <alignment horizontal="center"/>
    </xf>
    <xf numFmtId="2" fontId="9" fillId="5" borderId="28" xfId="2" applyNumberFormat="1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2" fontId="20" fillId="5" borderId="1" xfId="1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25" fillId="5" borderId="37" xfId="0" applyFont="1" applyFill="1" applyBorder="1" applyAlignment="1">
      <alignment horizontal="center"/>
    </xf>
    <xf numFmtId="0" fontId="25" fillId="5" borderId="36" xfId="0" applyFont="1" applyFill="1" applyBorder="1" applyAlignment="1">
      <alignment horizontal="center"/>
    </xf>
    <xf numFmtId="0" fontId="25" fillId="5" borderId="30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164" fontId="25" fillId="5" borderId="36" xfId="2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/>
    </xf>
    <xf numFmtId="164" fontId="25" fillId="5" borderId="1" xfId="2" applyNumberFormat="1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 wrapText="1"/>
    </xf>
    <xf numFmtId="0" fontId="24" fillId="5" borderId="1" xfId="0" applyFont="1" applyFill="1" applyBorder="1" applyAlignment="1">
      <alignment horizontal="center" wrapText="1"/>
    </xf>
    <xf numFmtId="0" fontId="22" fillId="5" borderId="10" xfId="0" applyFont="1" applyFill="1" applyBorder="1" applyAlignment="1">
      <alignment horizontal="center" wrapText="1"/>
    </xf>
    <xf numFmtId="0" fontId="22" fillId="5" borderId="12" xfId="0" applyFont="1" applyFill="1" applyBorder="1" applyAlignment="1">
      <alignment horizontal="center" wrapText="1"/>
    </xf>
    <xf numFmtId="0" fontId="21" fillId="5" borderId="13" xfId="0" applyFont="1" applyFill="1" applyBorder="1" applyAlignment="1">
      <alignment horizontal="center" wrapText="1"/>
    </xf>
    <xf numFmtId="0" fontId="4" fillId="0" borderId="38" xfId="0" applyFont="1" applyBorder="1" applyAlignment="1"/>
    <xf numFmtId="0" fontId="4" fillId="0" borderId="39" xfId="0" applyFont="1" applyBorder="1" applyAlignment="1"/>
    <xf numFmtId="0" fontId="4" fillId="0" borderId="40" xfId="0" applyFont="1" applyBorder="1" applyAlignment="1"/>
    <xf numFmtId="0" fontId="27" fillId="5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/>
    <xf numFmtId="0" fontId="0" fillId="5" borderId="0" xfId="0" applyFont="1" applyFill="1" applyAlignment="1"/>
    <xf numFmtId="0" fontId="4" fillId="8" borderId="25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center"/>
      <protection locked="0"/>
    </xf>
    <xf numFmtId="0" fontId="4" fillId="8" borderId="23" xfId="0" applyFont="1" applyFill="1" applyBorder="1" applyAlignment="1" applyProtection="1">
      <alignment horizontal="center"/>
      <protection locked="0"/>
    </xf>
    <xf numFmtId="0" fontId="4" fillId="8" borderId="25" xfId="0" applyFont="1" applyFill="1" applyBorder="1" applyAlignment="1" applyProtection="1">
      <alignment horizontal="center" vertical="center"/>
      <protection locked="0"/>
    </xf>
    <xf numFmtId="0" fontId="4" fillId="8" borderId="27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4" fillId="8" borderId="20" xfId="0" applyFont="1" applyFill="1" applyBorder="1" applyAlignment="1" applyProtection="1">
      <alignment horizontal="center"/>
      <protection locked="0"/>
    </xf>
    <xf numFmtId="0" fontId="4" fillId="8" borderId="23" xfId="0" applyFont="1" applyFill="1" applyBorder="1" applyAlignment="1" applyProtection="1">
      <alignment horizontal="center" vertical="center"/>
      <protection locked="0"/>
    </xf>
    <xf numFmtId="0" fontId="4" fillId="8" borderId="2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5" borderId="1" xfId="0" applyFont="1" applyFill="1" applyBorder="1" applyAlignment="1" applyProtection="1"/>
    <xf numFmtId="0" fontId="4" fillId="9" borderId="26" xfId="0" applyFont="1" applyFill="1" applyBorder="1" applyAlignment="1" applyProtection="1">
      <alignment horizontal="center"/>
    </xf>
    <xf numFmtId="0" fontId="4" fillId="9" borderId="21" xfId="0" applyFont="1" applyFill="1" applyBorder="1" applyAlignment="1" applyProtection="1">
      <alignment horizontal="center"/>
    </xf>
    <xf numFmtId="0" fontId="4" fillId="9" borderId="22" xfId="0" applyFont="1" applyFill="1" applyBorder="1" applyAlignment="1" applyProtection="1">
      <alignment horizontal="center"/>
    </xf>
    <xf numFmtId="0" fontId="4" fillId="9" borderId="1" xfId="0" applyFont="1" applyFill="1" applyBorder="1" applyAlignment="1" applyProtection="1"/>
    <xf numFmtId="0" fontId="4" fillId="9" borderId="26" xfId="0" applyFont="1" applyFill="1" applyBorder="1"/>
    <xf numFmtId="0" fontId="4" fillId="9" borderId="25" xfId="0" applyFont="1" applyFill="1" applyBorder="1" applyAlignment="1"/>
    <xf numFmtId="0" fontId="4" fillId="9" borderId="21" xfId="0" applyFont="1" applyFill="1" applyBorder="1"/>
    <xf numFmtId="0" fontId="4" fillId="9" borderId="1" xfId="0" applyFont="1" applyFill="1" applyBorder="1" applyAlignment="1"/>
    <xf numFmtId="0" fontId="4" fillId="9" borderId="22" xfId="0" applyFont="1" applyFill="1" applyBorder="1"/>
    <xf numFmtId="0" fontId="4" fillId="9" borderId="23" xfId="0" applyFont="1" applyFill="1" applyBorder="1" applyAlignment="1"/>
    <xf numFmtId="0" fontId="4" fillId="9" borderId="26" xfId="0" applyFont="1" applyFill="1" applyBorder="1" applyAlignment="1"/>
    <xf numFmtId="0" fontId="4" fillId="9" borderId="21" xfId="0" applyFont="1" applyFill="1" applyBorder="1" applyAlignment="1"/>
    <xf numFmtId="0" fontId="4" fillId="9" borderId="22" xfId="0" applyFont="1" applyFill="1" applyBorder="1" applyAlignment="1"/>
    <xf numFmtId="0" fontId="30" fillId="5" borderId="27" xfId="0" applyFont="1" applyFill="1" applyBorder="1" applyAlignment="1" applyProtection="1">
      <alignment horizontal="center" vertical="center"/>
      <protection locked="0"/>
    </xf>
    <xf numFmtId="0" fontId="30" fillId="5" borderId="2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/>
    <xf numFmtId="0" fontId="6" fillId="3" borderId="1" xfId="0" applyFont="1" applyFill="1" applyBorder="1" applyAlignment="1"/>
    <xf numFmtId="0" fontId="1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/>
    <xf numFmtId="0" fontId="4" fillId="9" borderId="41" xfId="0" applyFont="1" applyFill="1" applyBorder="1" applyAlignment="1" applyProtection="1"/>
    <xf numFmtId="0" fontId="4" fillId="9" borderId="42" xfId="0" applyFont="1" applyFill="1" applyBorder="1" applyAlignment="1" applyProtection="1"/>
    <xf numFmtId="0" fontId="4" fillId="9" borderId="43" xfId="0" applyFont="1" applyFill="1" applyBorder="1" applyAlignment="1" applyProtection="1"/>
    <xf numFmtId="0" fontId="6" fillId="3" borderId="21" xfId="0" applyFont="1" applyFill="1" applyBorder="1" applyAlignment="1">
      <alignment horizontal="center" textRotation="90" wrapText="1"/>
    </xf>
    <xf numFmtId="0" fontId="32" fillId="5" borderId="28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33" fillId="5" borderId="28" xfId="0" applyFont="1" applyFill="1" applyBorder="1" applyAlignment="1">
      <alignment horizontal="right"/>
    </xf>
    <xf numFmtId="0" fontId="34" fillId="5" borderId="1" xfId="0" applyFont="1" applyFill="1" applyBorder="1" applyAlignment="1">
      <alignment horizontal="right"/>
    </xf>
    <xf numFmtId="0" fontId="34" fillId="5" borderId="28" xfId="0" applyFont="1" applyFill="1" applyBorder="1" applyAlignment="1">
      <alignment horizontal="right"/>
    </xf>
    <xf numFmtId="0" fontId="35" fillId="5" borderId="28" xfId="0" applyFont="1" applyFill="1" applyBorder="1" applyAlignment="1">
      <alignment horizontal="center" textRotation="90" wrapText="1"/>
    </xf>
    <xf numFmtId="0" fontId="6" fillId="3" borderId="1" xfId="0" applyFont="1" applyFill="1" applyBorder="1" applyAlignment="1" applyProtection="1">
      <alignment horizontal="center" textRotation="90" wrapText="1"/>
      <protection locked="0"/>
    </xf>
    <xf numFmtId="2" fontId="16" fillId="4" borderId="1" xfId="0" applyNumberFormat="1" applyFont="1" applyFill="1" applyBorder="1" applyAlignment="1">
      <alignment horizontal="center"/>
    </xf>
    <xf numFmtId="0" fontId="0" fillId="0" borderId="1" xfId="0" applyFont="1" applyBorder="1" applyAlignment="1"/>
    <xf numFmtId="0" fontId="0" fillId="5" borderId="26" xfId="0" applyFont="1" applyFill="1" applyBorder="1" applyAlignment="1"/>
    <xf numFmtId="0" fontId="0" fillId="5" borderId="25" xfId="0" applyFont="1" applyFill="1" applyBorder="1" applyAlignment="1">
      <alignment horizontal="right"/>
    </xf>
    <xf numFmtId="0" fontId="0" fillId="5" borderId="25" xfId="0" applyFont="1" applyFill="1" applyBorder="1" applyAlignment="1">
      <alignment horizontal="center"/>
    </xf>
    <xf numFmtId="0" fontId="0" fillId="5" borderId="25" xfId="0" applyFont="1" applyFill="1" applyBorder="1" applyAlignment="1"/>
    <xf numFmtId="0" fontId="0" fillId="5" borderId="27" xfId="0" applyFont="1" applyFill="1" applyBorder="1" applyAlignment="1"/>
    <xf numFmtId="0" fontId="0" fillId="5" borderId="21" xfId="0" applyFont="1" applyFill="1" applyBorder="1" applyAlignment="1"/>
    <xf numFmtId="0" fontId="0" fillId="5" borderId="20" xfId="0" applyFont="1" applyFill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0" fillId="5" borderId="23" xfId="0" applyFont="1" applyFill="1" applyBorder="1" applyAlignment="1">
      <alignment horizontal="right"/>
    </xf>
    <xf numFmtId="0" fontId="0" fillId="5" borderId="23" xfId="0" applyFont="1" applyFill="1" applyBorder="1" applyAlignment="1">
      <alignment horizontal="center"/>
    </xf>
    <xf numFmtId="0" fontId="0" fillId="5" borderId="23" xfId="0" applyFont="1" applyFill="1" applyBorder="1" applyAlignment="1"/>
    <xf numFmtId="0" fontId="0" fillId="5" borderId="24" xfId="0" applyFont="1" applyFill="1" applyBorder="1" applyAlignment="1"/>
    <xf numFmtId="2" fontId="4" fillId="9" borderId="1" xfId="0" applyNumberFormat="1" applyFont="1" applyFill="1" applyBorder="1" applyAlignment="1" applyProtection="1">
      <alignment horizontal="center"/>
      <protection locked="0"/>
    </xf>
    <xf numFmtId="2" fontId="4" fillId="9" borderId="23" xfId="0" applyNumberFormat="1" applyFont="1" applyFill="1" applyBorder="1" applyAlignment="1" applyProtection="1">
      <alignment horizontal="center"/>
      <protection locked="0"/>
    </xf>
    <xf numFmtId="2" fontId="1" fillId="9" borderId="23" xfId="0" applyNumberFormat="1" applyFont="1" applyFill="1" applyBorder="1" applyAlignment="1" applyProtection="1">
      <alignment horizontal="center"/>
      <protection locked="0"/>
    </xf>
    <xf numFmtId="0" fontId="4" fillId="9" borderId="0" xfId="0" applyFont="1" applyFill="1" applyAlignment="1"/>
    <xf numFmtId="0" fontId="0" fillId="5" borderId="22" xfId="0" applyFont="1" applyFill="1" applyBorder="1" applyAlignment="1"/>
    <xf numFmtId="0" fontId="35" fillId="5" borderId="28" xfId="0" applyFont="1" applyFill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 textRotation="90" wrapText="1"/>
    </xf>
    <xf numFmtId="0" fontId="4" fillId="9" borderId="25" xfId="0" applyFont="1" applyFill="1" applyBorder="1" applyAlignment="1" applyProtection="1">
      <alignment horizontal="center"/>
    </xf>
    <xf numFmtId="0" fontId="4" fillId="9" borderId="1" xfId="0" applyFont="1" applyFill="1" applyBorder="1" applyAlignment="1" applyProtection="1">
      <alignment horizontal="center"/>
    </xf>
    <xf numFmtId="0" fontId="4" fillId="9" borderId="23" xfId="0" applyFont="1" applyFill="1" applyBorder="1" applyAlignment="1" applyProtection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</xf>
    <xf numFmtId="2" fontId="1" fillId="9" borderId="1" xfId="0" applyNumberFormat="1" applyFont="1" applyFill="1" applyBorder="1" applyAlignment="1" applyProtection="1">
      <alignment horizontal="center"/>
      <protection locked="0"/>
    </xf>
    <xf numFmtId="2" fontId="1" fillId="9" borderId="1" xfId="0" applyNumberFormat="1" applyFont="1" applyFill="1" applyBorder="1" applyAlignment="1" applyProtection="1">
      <alignment horizontal="center"/>
      <protection locked="0"/>
    </xf>
    <xf numFmtId="0" fontId="4" fillId="0" borderId="1" xfId="3" applyFont="1" applyAlignment="1" applyProtection="1">
      <protection locked="0"/>
    </xf>
    <xf numFmtId="0" fontId="4" fillId="0" borderId="1" xfId="3" applyFont="1" applyAlignment="1" applyProtection="1"/>
    <xf numFmtId="0" fontId="37" fillId="0" borderId="1" xfId="3" applyFont="1" applyAlignment="1" applyProtection="1">
      <protection locked="0"/>
    </xf>
    <xf numFmtId="0" fontId="13" fillId="0" borderId="1" xfId="3" applyFont="1" applyAlignment="1" applyProtection="1">
      <alignment horizontal="center" vertical="center" wrapText="1"/>
      <protection locked="0"/>
    </xf>
    <xf numFmtId="0" fontId="4" fillId="0" borderId="54" xfId="3" applyBorder="1" applyProtection="1">
      <protection locked="0"/>
    </xf>
    <xf numFmtId="0" fontId="4" fillId="0" borderId="49" xfId="3" applyBorder="1" applyProtection="1">
      <protection locked="0"/>
    </xf>
    <xf numFmtId="0" fontId="4" fillId="8" borderId="49" xfId="3" applyFill="1" applyBorder="1" applyProtection="1"/>
    <xf numFmtId="0" fontId="37" fillId="12" borderId="49" xfId="3" applyFont="1" applyFill="1" applyBorder="1" applyAlignment="1" applyProtection="1">
      <alignment vertical="center" wrapText="1"/>
      <protection locked="0"/>
    </xf>
    <xf numFmtId="0" fontId="4" fillId="0" borderId="53" xfId="3" applyBorder="1" applyProtection="1">
      <protection locked="0"/>
    </xf>
    <xf numFmtId="0" fontId="4" fillId="0" borderId="44" xfId="3" applyBorder="1" applyProtection="1">
      <protection locked="0"/>
    </xf>
    <xf numFmtId="0" fontId="4" fillId="8" borderId="44" xfId="3" applyFill="1" applyBorder="1" applyProtection="1"/>
    <xf numFmtId="0" fontId="37" fillId="12" borderId="44" xfId="3" applyFont="1" applyFill="1" applyBorder="1" applyAlignment="1" applyProtection="1">
      <alignment vertical="center" wrapText="1"/>
      <protection locked="0"/>
    </xf>
    <xf numFmtId="0" fontId="4" fillId="0" borderId="52" xfId="3" applyBorder="1" applyProtection="1">
      <protection locked="0"/>
    </xf>
    <xf numFmtId="0" fontId="4" fillId="0" borderId="46" xfId="3" applyBorder="1" applyProtection="1">
      <protection locked="0"/>
    </xf>
    <xf numFmtId="0" fontId="4" fillId="8" borderId="46" xfId="3" applyFill="1" applyBorder="1" applyProtection="1"/>
    <xf numFmtId="0" fontId="37" fillId="12" borderId="46" xfId="3" applyFont="1" applyFill="1" applyBorder="1" applyAlignment="1" applyProtection="1">
      <alignment vertical="center" wrapText="1"/>
      <protection locked="0"/>
    </xf>
    <xf numFmtId="0" fontId="4" fillId="0" borderId="1" xfId="3" applyFont="1" applyFill="1" applyBorder="1" applyAlignment="1" applyProtection="1">
      <protection locked="0"/>
    </xf>
    <xf numFmtId="0" fontId="4" fillId="0" borderId="1" xfId="3" applyFill="1" applyBorder="1" applyProtection="1">
      <protection locked="0"/>
    </xf>
    <xf numFmtId="0" fontId="4" fillId="0" borderId="1" xfId="3" applyFill="1" applyBorder="1" applyProtection="1"/>
    <xf numFmtId="0" fontId="36" fillId="0" borderId="1" xfId="3" applyFont="1" applyFill="1" applyBorder="1" applyAlignment="1" applyProtection="1">
      <alignment vertical="center" wrapText="1"/>
      <protection locked="0"/>
    </xf>
    <xf numFmtId="0" fontId="40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Border="1" applyAlignment="1" applyProtection="1">
      <protection locked="0"/>
    </xf>
    <xf numFmtId="0" fontId="4" fillId="0" borderId="1" xfId="3" applyBorder="1" applyProtection="1">
      <protection locked="0"/>
    </xf>
    <xf numFmtId="0" fontId="37" fillId="0" borderId="1" xfId="3" applyFont="1" applyBorder="1" applyAlignment="1" applyProtection="1">
      <protection locked="0"/>
    </xf>
    <xf numFmtId="0" fontId="40" fillId="0" borderId="1" xfId="3" applyFont="1" applyBorder="1" applyAlignment="1" applyProtection="1">
      <alignment horizontal="center" vertical="center" wrapText="1"/>
      <protection locked="0"/>
    </xf>
    <xf numFmtId="0" fontId="37" fillId="0" borderId="49" xfId="3" applyFont="1" applyBorder="1" applyAlignment="1" applyProtection="1">
      <alignment vertical="center"/>
      <protection locked="0"/>
    </xf>
    <xf numFmtId="0" fontId="37" fillId="0" borderId="44" xfId="3" applyFont="1" applyBorder="1" applyAlignment="1" applyProtection="1">
      <alignment vertical="center"/>
      <protection locked="0"/>
    </xf>
    <xf numFmtId="0" fontId="37" fillId="0" borderId="46" xfId="3" applyFont="1" applyBorder="1" applyAlignment="1" applyProtection="1">
      <alignment vertical="center"/>
      <protection locked="0"/>
    </xf>
    <xf numFmtId="0" fontId="36" fillId="0" borderId="1" xfId="3" applyFont="1" applyBorder="1" applyAlignment="1" applyProtection="1">
      <alignment vertical="center"/>
      <protection locked="0"/>
    </xf>
    <xf numFmtId="0" fontId="39" fillId="0" borderId="1" xfId="3" applyFont="1" applyBorder="1" applyAlignment="1" applyProtection="1">
      <alignment horizontal="center" vertical="center" wrapText="1"/>
      <protection locked="0"/>
    </xf>
    <xf numFmtId="0" fontId="4" fillId="0" borderId="48" xfId="3" applyBorder="1" applyProtection="1">
      <protection locked="0"/>
    </xf>
    <xf numFmtId="0" fontId="37" fillId="0" borderId="49" xfId="3" applyFont="1" applyBorder="1" applyAlignment="1" applyProtection="1">
      <protection locked="0"/>
    </xf>
    <xf numFmtId="0" fontId="4" fillId="0" borderId="47" xfId="3" applyBorder="1" applyProtection="1">
      <protection locked="0"/>
    </xf>
    <xf numFmtId="0" fontId="37" fillId="0" borderId="44" xfId="3" applyFont="1" applyBorder="1" applyAlignment="1" applyProtection="1">
      <protection locked="0"/>
    </xf>
    <xf numFmtId="0" fontId="4" fillId="0" borderId="45" xfId="3" applyBorder="1" applyProtection="1">
      <protection locked="0"/>
    </xf>
    <xf numFmtId="0" fontId="37" fillId="0" borderId="46" xfId="3" applyFont="1" applyBorder="1" applyAlignment="1" applyProtection="1">
      <protection locked="0"/>
    </xf>
    <xf numFmtId="0" fontId="4" fillId="13" borderId="1" xfId="3" applyFont="1" applyFill="1" applyAlignment="1" applyProtection="1">
      <protection locked="0"/>
    </xf>
    <xf numFmtId="0" fontId="38" fillId="13" borderId="51" xfId="3" applyFont="1" applyFill="1" applyBorder="1" applyAlignment="1" applyProtection="1">
      <alignment horizontal="center" wrapText="1"/>
      <protection locked="0"/>
    </xf>
    <xf numFmtId="0" fontId="38" fillId="13" borderId="50" xfId="3" applyFont="1" applyFill="1" applyBorder="1" applyAlignment="1" applyProtection="1">
      <alignment horizontal="center" wrapText="1"/>
    </xf>
    <xf numFmtId="0" fontId="4" fillId="13" borderId="1" xfId="3" applyFont="1" applyFill="1" applyBorder="1" applyAlignment="1" applyProtection="1">
      <protection locked="0"/>
    </xf>
    <xf numFmtId="0" fontId="4" fillId="9" borderId="1" xfId="3" applyFont="1" applyFill="1" applyBorder="1" applyAlignment="1" applyProtection="1"/>
    <xf numFmtId="0" fontId="4" fillId="9" borderId="26" xfId="3" applyFont="1" applyFill="1" applyBorder="1" applyAlignment="1" applyProtection="1"/>
    <xf numFmtId="0" fontId="4" fillId="9" borderId="27" xfId="3" applyFont="1" applyFill="1" applyBorder="1" applyAlignment="1" applyProtection="1"/>
    <xf numFmtId="0" fontId="4" fillId="9" borderId="21" xfId="3" applyFont="1" applyFill="1" applyBorder="1" applyAlignment="1" applyProtection="1"/>
    <xf numFmtId="0" fontId="4" fillId="9" borderId="20" xfId="3" applyFont="1" applyFill="1" applyBorder="1" applyAlignment="1" applyProtection="1"/>
    <xf numFmtId="0" fontId="4" fillId="9" borderId="22" xfId="3" applyFont="1" applyFill="1" applyBorder="1" applyAlignment="1" applyProtection="1"/>
    <xf numFmtId="0" fontId="4" fillId="9" borderId="24" xfId="3" applyFont="1" applyFill="1" applyBorder="1" applyAlignment="1" applyProtection="1"/>
    <xf numFmtId="0" fontId="4" fillId="9" borderId="27" xfId="0" applyFont="1" applyFill="1" applyBorder="1" applyAlignment="1"/>
    <xf numFmtId="0" fontId="4" fillId="9" borderId="20" xfId="0" applyFont="1" applyFill="1" applyBorder="1" applyAlignment="1"/>
    <xf numFmtId="0" fontId="4" fillId="9" borderId="24" xfId="0" applyFont="1" applyFill="1" applyBorder="1" applyAlignment="1"/>
    <xf numFmtId="0" fontId="4" fillId="9" borderId="25" xfId="3" applyFont="1" applyFill="1" applyBorder="1" applyAlignment="1" applyProtection="1"/>
    <xf numFmtId="0" fontId="4" fillId="9" borderId="23" xfId="3" applyFont="1" applyFill="1" applyBorder="1" applyAlignment="1" applyProtection="1"/>
    <xf numFmtId="0" fontId="4" fillId="14" borderId="25" xfId="0" applyFont="1" applyFill="1" applyBorder="1" applyAlignment="1" applyProtection="1">
      <alignment horizontal="center"/>
      <protection locked="0"/>
    </xf>
    <xf numFmtId="0" fontId="4" fillId="14" borderId="26" xfId="0" applyFont="1" applyFill="1" applyBorder="1" applyAlignment="1" applyProtection="1">
      <alignment horizontal="center"/>
    </xf>
    <xf numFmtId="0" fontId="4" fillId="14" borderId="25" xfId="0" applyFont="1" applyFill="1" applyBorder="1" applyAlignment="1" applyProtection="1">
      <alignment horizontal="center" vertical="center"/>
      <protection locked="0"/>
    </xf>
    <xf numFmtId="0" fontId="4" fillId="14" borderId="27" xfId="0" applyFont="1" applyFill="1" applyBorder="1" applyAlignment="1" applyProtection="1">
      <alignment horizontal="center"/>
      <protection locked="0"/>
    </xf>
    <xf numFmtId="0" fontId="4" fillId="14" borderId="1" xfId="0" applyFont="1" applyFill="1" applyBorder="1" applyAlignment="1" applyProtection="1">
      <alignment horizontal="center"/>
      <protection locked="0"/>
    </xf>
    <xf numFmtId="0" fontId="4" fillId="14" borderId="21" xfId="0" applyFont="1" applyFill="1" applyBorder="1" applyAlignment="1" applyProtection="1">
      <alignment horizontal="center"/>
    </xf>
    <xf numFmtId="0" fontId="4" fillId="14" borderId="1" xfId="0" applyFont="1" applyFill="1" applyBorder="1" applyAlignment="1" applyProtection="1">
      <alignment horizontal="center" vertical="center"/>
      <protection locked="0"/>
    </xf>
    <xf numFmtId="0" fontId="4" fillId="14" borderId="20" xfId="0" applyFont="1" applyFill="1" applyBorder="1" applyAlignment="1" applyProtection="1">
      <alignment horizontal="center"/>
      <protection locked="0"/>
    </xf>
    <xf numFmtId="0" fontId="4" fillId="14" borderId="23" xfId="0" applyFont="1" applyFill="1" applyBorder="1" applyAlignment="1" applyProtection="1">
      <alignment horizontal="center"/>
      <protection locked="0"/>
    </xf>
    <xf numFmtId="0" fontId="4" fillId="14" borderId="22" xfId="0" applyFont="1" applyFill="1" applyBorder="1" applyAlignment="1" applyProtection="1">
      <alignment horizontal="center"/>
    </xf>
    <xf numFmtId="0" fontId="4" fillId="14" borderId="23" xfId="0" applyFont="1" applyFill="1" applyBorder="1" applyAlignment="1" applyProtection="1">
      <alignment horizontal="center" vertical="center"/>
      <protection locked="0"/>
    </xf>
    <xf numFmtId="0" fontId="4" fillId="14" borderId="24" xfId="0" applyFont="1" applyFill="1" applyBorder="1" applyAlignment="1" applyProtection="1">
      <alignment horizontal="center"/>
      <protection locked="0"/>
    </xf>
    <xf numFmtId="0" fontId="4" fillId="14" borderId="25" xfId="3" applyFont="1" applyFill="1" applyBorder="1" applyAlignment="1" applyProtection="1">
      <alignment horizontal="center"/>
      <protection locked="0"/>
    </xf>
    <xf numFmtId="0" fontId="4" fillId="14" borderId="26" xfId="3" applyFont="1" applyFill="1" applyBorder="1" applyAlignment="1" applyProtection="1">
      <alignment horizontal="center"/>
      <protection locked="0"/>
    </xf>
    <xf numFmtId="0" fontId="4" fillId="14" borderId="25" xfId="3" applyFont="1" applyFill="1" applyBorder="1" applyAlignment="1" applyProtection="1">
      <alignment horizontal="center" vertical="center"/>
      <protection locked="0"/>
    </xf>
    <xf numFmtId="0" fontId="4" fillId="14" borderId="27" xfId="3" applyFont="1" applyFill="1" applyBorder="1" applyAlignment="1" applyProtection="1">
      <alignment horizontal="center"/>
      <protection locked="0"/>
    </xf>
    <xf numFmtId="0" fontId="4" fillId="14" borderId="1" xfId="3" applyFont="1" applyFill="1" applyBorder="1" applyAlignment="1" applyProtection="1">
      <alignment horizontal="center"/>
      <protection locked="0"/>
    </xf>
    <xf numFmtId="0" fontId="4" fillId="14" borderId="21" xfId="3" applyFont="1" applyFill="1" applyBorder="1" applyAlignment="1" applyProtection="1">
      <alignment horizontal="center"/>
      <protection locked="0"/>
    </xf>
    <xf numFmtId="0" fontId="4" fillId="14" borderId="1" xfId="3" applyFont="1" applyFill="1" applyBorder="1" applyAlignment="1" applyProtection="1">
      <alignment horizontal="center" vertical="center"/>
      <protection locked="0"/>
    </xf>
    <xf numFmtId="0" fontId="4" fillId="14" borderId="20" xfId="3" applyFont="1" applyFill="1" applyBorder="1" applyAlignment="1" applyProtection="1">
      <alignment horizontal="center"/>
      <protection locked="0"/>
    </xf>
    <xf numFmtId="0" fontId="4" fillId="14" borderId="23" xfId="3" applyFont="1" applyFill="1" applyBorder="1" applyAlignment="1" applyProtection="1">
      <alignment horizontal="center"/>
      <protection locked="0"/>
    </xf>
    <xf numFmtId="0" fontId="4" fillId="14" borderId="22" xfId="3" applyFont="1" applyFill="1" applyBorder="1" applyAlignment="1" applyProtection="1">
      <alignment horizontal="center"/>
      <protection locked="0"/>
    </xf>
    <xf numFmtId="0" fontId="4" fillId="14" borderId="23" xfId="3" applyFont="1" applyFill="1" applyBorder="1" applyAlignment="1" applyProtection="1">
      <alignment horizontal="center" vertical="center"/>
      <protection locked="0"/>
    </xf>
    <xf numFmtId="0" fontId="4" fillId="14" borderId="24" xfId="3" applyFont="1" applyFill="1" applyBorder="1" applyAlignment="1" applyProtection="1">
      <alignment horizontal="center"/>
      <protection locked="0"/>
    </xf>
    <xf numFmtId="0" fontId="4" fillId="8" borderId="25" xfId="0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/>
    </xf>
    <xf numFmtId="0" fontId="4" fillId="8" borderId="23" xfId="0" applyFont="1" applyFill="1" applyBorder="1" applyAlignment="1" applyProtection="1">
      <alignment horizontal="center"/>
    </xf>
    <xf numFmtId="9" fontId="0" fillId="15" borderId="56" xfId="0" applyNumberFormat="1" applyFont="1" applyFill="1" applyBorder="1" applyAlignment="1">
      <alignment horizontal="center"/>
    </xf>
    <xf numFmtId="9" fontId="0" fillId="15" borderId="57" xfId="0" applyNumberFormat="1" applyFont="1" applyFill="1" applyBorder="1" applyAlignment="1">
      <alignment horizontal="center"/>
    </xf>
    <xf numFmtId="2" fontId="41" fillId="15" borderId="55" xfId="0" applyNumberFormat="1" applyFont="1" applyFill="1" applyBorder="1" applyAlignment="1">
      <alignment horizontal="center" vertical="top"/>
    </xf>
    <xf numFmtId="9" fontId="0" fillId="15" borderId="58" xfId="0" applyNumberFormat="1" applyFont="1" applyFill="1" applyBorder="1" applyAlignment="1">
      <alignment horizontal="center"/>
    </xf>
    <xf numFmtId="9" fontId="0" fillId="15" borderId="59" xfId="0" applyNumberFormat="1" applyFont="1" applyFill="1" applyBorder="1" applyAlignment="1">
      <alignment horizontal="center"/>
    </xf>
    <xf numFmtId="0" fontId="16" fillId="16" borderId="1" xfId="0" applyFont="1" applyFill="1" applyBorder="1" applyAlignment="1">
      <alignment horizontal="center"/>
    </xf>
    <xf numFmtId="0" fontId="28" fillId="2" borderId="26" xfId="0" applyFont="1" applyFill="1" applyBorder="1" applyAlignment="1">
      <alignment horizontal="right" vertical="center"/>
    </xf>
    <xf numFmtId="0" fontId="28" fillId="2" borderId="25" xfId="0" applyFont="1" applyFill="1" applyBorder="1" applyAlignment="1">
      <alignment horizontal="right" vertical="center"/>
    </xf>
    <xf numFmtId="0" fontId="28" fillId="2" borderId="22" xfId="0" applyFont="1" applyFill="1" applyBorder="1" applyAlignment="1">
      <alignment horizontal="right" vertical="center"/>
    </xf>
    <xf numFmtId="0" fontId="28" fillId="2" borderId="23" xfId="0" applyFont="1" applyFill="1" applyBorder="1" applyAlignment="1">
      <alignment horizontal="right" vertical="center"/>
    </xf>
    <xf numFmtId="0" fontId="26" fillId="6" borderId="11" xfId="0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center" wrapText="1"/>
    </xf>
    <xf numFmtId="0" fontId="26" fillId="6" borderId="33" xfId="0" applyFont="1" applyFill="1" applyBorder="1" applyAlignment="1">
      <alignment horizontal="center" wrapText="1"/>
    </xf>
    <xf numFmtId="0" fontId="26" fillId="6" borderId="15" xfId="0" applyFont="1" applyFill="1" applyBorder="1" applyAlignment="1">
      <alignment horizontal="center" wrapText="1"/>
    </xf>
    <xf numFmtId="0" fontId="26" fillId="6" borderId="8" xfId="0" applyFont="1" applyFill="1" applyBorder="1" applyAlignment="1">
      <alignment horizontal="center" wrapText="1"/>
    </xf>
    <xf numFmtId="0" fontId="26" fillId="6" borderId="31" xfId="0" applyFont="1" applyFill="1" applyBorder="1" applyAlignment="1">
      <alignment horizontal="center" wrapText="1"/>
    </xf>
    <xf numFmtId="0" fontId="26" fillId="6" borderId="30" xfId="0" applyFont="1" applyFill="1" applyBorder="1" applyAlignment="1">
      <alignment horizontal="center" wrapText="1"/>
    </xf>
    <xf numFmtId="0" fontId="26" fillId="6" borderId="29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" fillId="8" borderId="1" xfId="0" applyFont="1" applyFill="1" applyBorder="1" applyAlignment="1" applyProtection="1">
      <alignment horizontal="center" vertical="center"/>
    </xf>
    <xf numFmtId="0" fontId="1" fillId="9" borderId="1" xfId="0" applyFont="1" applyFill="1" applyBorder="1" applyAlignment="1" applyProtection="1">
      <alignment horizontal="center" vertical="center"/>
    </xf>
    <xf numFmtId="0" fontId="1" fillId="5" borderId="26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</xf>
    <xf numFmtId="2" fontId="1" fillId="9" borderId="23" xfId="0" applyNumberFormat="1" applyFont="1" applyFill="1" applyBorder="1" applyAlignment="1" applyProtection="1">
      <alignment horizontal="right"/>
      <protection locked="0"/>
    </xf>
    <xf numFmtId="2" fontId="1" fillId="9" borderId="1" xfId="0" applyNumberFormat="1" applyFont="1" applyFill="1" applyBorder="1" applyAlignment="1" applyProtection="1">
      <alignment horizontal="center"/>
      <protection locked="0"/>
    </xf>
    <xf numFmtId="2" fontId="1" fillId="9" borderId="1" xfId="0" applyNumberFormat="1" applyFont="1" applyFill="1" applyBorder="1" applyAlignment="1" applyProtection="1">
      <alignment horizontal="right"/>
      <protection locked="0"/>
    </xf>
    <xf numFmtId="0" fontId="35" fillId="5" borderId="1" xfId="0" applyFont="1" applyFill="1" applyBorder="1" applyAlignment="1">
      <alignment horizontal="center" textRotation="90" wrapText="1"/>
    </xf>
    <xf numFmtId="0" fontId="14" fillId="2" borderId="2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35" fillId="5" borderId="28" xfId="0" applyFont="1" applyFill="1" applyBorder="1" applyAlignment="1">
      <alignment horizontal="center" textRotation="90" wrapText="1"/>
    </xf>
    <xf numFmtId="0" fontId="35" fillId="5" borderId="20" xfId="0" applyFont="1" applyFill="1" applyBorder="1" applyAlignment="1">
      <alignment horizontal="center" textRotation="90" wrapText="1"/>
    </xf>
    <xf numFmtId="0" fontId="30" fillId="5" borderId="38" xfId="0" applyFont="1" applyFill="1" applyBorder="1" applyAlignment="1" applyProtection="1">
      <alignment horizontal="center" vertical="center"/>
      <protection locked="0"/>
    </xf>
    <xf numFmtId="0" fontId="30" fillId="5" borderId="39" xfId="0" applyFont="1" applyFill="1" applyBorder="1" applyAlignment="1" applyProtection="1">
      <alignment horizontal="center" vertical="center"/>
      <protection locked="0"/>
    </xf>
    <xf numFmtId="0" fontId="30" fillId="5" borderId="40" xfId="0" applyFont="1" applyFill="1" applyBorder="1" applyAlignment="1" applyProtection="1">
      <alignment horizontal="center" vertical="center"/>
      <protection locked="0"/>
    </xf>
    <xf numFmtId="0" fontId="19" fillId="7" borderId="21" xfId="0" applyFont="1" applyFill="1" applyBorder="1" applyAlignment="1">
      <alignment horizontal="center"/>
    </xf>
    <xf numFmtId="0" fontId="31" fillId="11" borderId="21" xfId="0" applyFont="1" applyFill="1" applyBorder="1" applyAlignment="1">
      <alignment horizontal="center" wrapText="1"/>
    </xf>
    <xf numFmtId="0" fontId="31" fillId="11" borderId="1" xfId="0" applyFont="1" applyFill="1" applyBorder="1" applyAlignment="1">
      <alignment horizontal="center" wrapText="1"/>
    </xf>
    <xf numFmtId="0" fontId="19" fillId="7" borderId="20" xfId="0" applyFont="1" applyFill="1" applyBorder="1" applyAlignment="1">
      <alignment horizontal="center"/>
    </xf>
    <xf numFmtId="0" fontId="39" fillId="13" borderId="45" xfId="3" applyFont="1" applyFill="1" applyBorder="1" applyAlignment="1" applyProtection="1">
      <alignment horizontal="center" vertical="center" wrapText="1"/>
      <protection locked="0"/>
    </xf>
    <xf numFmtId="0" fontId="39" fillId="13" borderId="21" xfId="3" applyFont="1" applyFill="1" applyBorder="1" applyAlignment="1" applyProtection="1">
      <alignment horizontal="center" vertical="center" wrapText="1"/>
      <protection locked="0"/>
    </xf>
    <xf numFmtId="0" fontId="39" fillId="13" borderId="22" xfId="3" applyFont="1" applyFill="1" applyBorder="1" applyAlignment="1" applyProtection="1">
      <alignment horizontal="center" vertical="center" wrapText="1"/>
      <protection locked="0"/>
    </xf>
    <xf numFmtId="0" fontId="39" fillId="13" borderId="47" xfId="3" applyFont="1" applyFill="1" applyBorder="1" applyAlignment="1" applyProtection="1">
      <alignment horizontal="center" vertical="center" wrapText="1"/>
      <protection locked="0"/>
    </xf>
    <xf numFmtId="0" fontId="39" fillId="13" borderId="48" xfId="3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3" xr:uid="{BCEBC53D-F7E6-4459-BF61-D978AD668AD6}"/>
    <cellStyle name="Percent" xfId="2" builtinId="5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6969"/>
        </patternFill>
      </fill>
    </dxf>
  </dxfs>
  <tableStyles count="0" defaultTableStyle="TableStyleMedium2" defaultPivotStyle="PivotStyleLight16"/>
  <colors>
    <mruColors>
      <color rgb="FFCCFFFF"/>
      <color rgb="FFFF6969"/>
      <color rgb="FFFFE7AC"/>
      <color rgb="FF9AB1D2"/>
      <color rgb="FFC586C5"/>
      <color rgb="FF5E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OCR Average Per Day Per 100 Students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194279108570489E-2"/>
          <c:y val="8.3976264632934061E-2"/>
          <c:w val="0.95580405098369325"/>
          <c:h val="0.73072122842500054"/>
        </c:manualLayout>
      </c:layout>
      <c:lineChart>
        <c:grouping val="standard"/>
        <c:varyColors val="0"/>
        <c:ser>
          <c:idx val="4"/>
          <c:order val="0"/>
          <c:tx>
            <c:strRef>
              <c:f>'MAIN SUMMARY'!$H$11</c:f>
              <c:strCache>
                <c:ptCount val="1"/>
                <c:pt idx="0">
                  <c:v>Office Conduct Referrals (Avg)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38100">
                <a:solidFill>
                  <a:srgbClr val="00B0F0"/>
                </a:solidFill>
              </a:ln>
              <a:effectLst/>
            </c:spPr>
          </c:marker>
          <c:cat>
            <c:strRef>
              <c:f>'MAIN SUMMARY'!$C$12:$C$21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'MAIN SUMMARY'!$H$12:$H$21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76-EB4E-A834-BA50E194D0B8}"/>
            </c:ext>
          </c:extLst>
        </c:ser>
        <c:ser>
          <c:idx val="7"/>
          <c:order val="1"/>
          <c:tx>
            <c:strRef>
              <c:f>'MAIN SUMMARY'!$K$11</c:f>
              <c:strCache>
                <c:ptCount val="1"/>
                <c:pt idx="0">
                  <c:v>Out of School Suspension (Avg)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38100">
                <a:solidFill>
                  <a:srgbClr val="7030A0"/>
                </a:solidFill>
              </a:ln>
              <a:effectLst/>
            </c:spPr>
          </c:marker>
          <c:cat>
            <c:strRef>
              <c:f>'MAIN SUMMARY'!$C$12:$C$21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'MAIN SUMMARY'!$K$12:$K$21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76-EB4E-A834-BA50E194D0B8}"/>
            </c:ext>
          </c:extLst>
        </c:ser>
        <c:ser>
          <c:idx val="10"/>
          <c:order val="2"/>
          <c:tx>
            <c:strRef>
              <c:f>'MAIN SUMMARY'!$N$11</c:f>
              <c:strCache>
                <c:ptCount val="1"/>
                <c:pt idx="0">
                  <c:v>In School Suspension (Avg)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 cap="rnd">
                <a:solidFill>
                  <a:schemeClr val="accent2"/>
                </a:solidFill>
              </a:ln>
              <a:effectLst/>
            </c:spPr>
          </c:marker>
          <c:cat>
            <c:strRef>
              <c:f>'MAIN SUMMARY'!$C$12:$C$21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'MAIN SUMMARY'!$N$12:$N$21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176-EB4E-A834-BA50E194D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209248"/>
        <c:axId val="2077204112"/>
      </c:lineChart>
      <c:catAx>
        <c:axId val="207920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204112"/>
        <c:crosses val="autoZero"/>
        <c:auto val="1"/>
        <c:lblAlgn val="ctr"/>
        <c:lblOffset val="100"/>
        <c:noMultiLvlLbl val="0"/>
      </c:catAx>
      <c:valAx>
        <c:axId val="207720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209248"/>
        <c:crosses val="autoZero"/>
        <c:crossBetween val="between"/>
      </c:valAx>
      <c:spPr>
        <a:noFill/>
        <a:ln w="19050">
          <a:solidFill>
            <a:schemeClr val="bg2">
              <a:lumMod val="90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rnd" cmpd="sng" algn="ctr">
      <a:solidFill>
        <a:schemeClr val="bg2">
          <a:lumMod val="90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Risk Ratio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'MAIN SUMMARY'!$R$26</c:f>
              <c:strCache>
                <c:ptCount val="1"/>
                <c:pt idx="0">
                  <c:v>Students with IEPs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'MAIN SUMMARY'!$U$25</c:f>
              <c:strCache>
                <c:ptCount val="1"/>
                <c:pt idx="0">
                  <c:v>Risk Ratio</c:v>
                </c:pt>
              </c:strCache>
            </c:strRef>
          </c:cat>
          <c:val>
            <c:numRef>
              <c:f>'MAIN SUMMARY'!$U$26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2-F74E-A9DE-C106186A106D}"/>
            </c:ext>
          </c:extLst>
        </c:ser>
        <c:ser>
          <c:idx val="1"/>
          <c:order val="1"/>
          <c:tx>
            <c:strRef>
              <c:f>'MAIN SUMMARY'!$R$27</c:f>
              <c:strCache>
                <c:ptCount val="1"/>
                <c:pt idx="0">
                  <c:v>Students with 504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'MAIN SUMMARY'!$U$25</c:f>
              <c:strCache>
                <c:ptCount val="1"/>
                <c:pt idx="0">
                  <c:v>Risk Ratio</c:v>
                </c:pt>
              </c:strCache>
            </c:strRef>
          </c:cat>
          <c:val>
            <c:numRef>
              <c:f>'MAIN SUMMARY'!$U$27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32-F74E-A9DE-C106186A1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41473552"/>
        <c:axId val="2047259248"/>
      </c:barChart>
      <c:catAx>
        <c:axId val="2041473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259248"/>
        <c:crosses val="autoZero"/>
        <c:auto val="1"/>
        <c:lblAlgn val="ctr"/>
        <c:lblOffset val="100"/>
        <c:noMultiLvlLbl val="0"/>
      </c:catAx>
      <c:valAx>
        <c:axId val="204725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14735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Risk Ratio for Race &amp;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378913038343305E-2"/>
          <c:y val="9.8253116554302841E-2"/>
          <c:w val="0.95580405098369325"/>
          <c:h val="0.7307212284250005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'MAIN SUMMARY'!$AA$9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'MAIN SUMMARY'!$C$12:$C$21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'MAIN SUMMARY'!$AD$12:$AD$21</c:f>
              <c:numCache>
                <c:formatCode>0.00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B5-48A4-AF15-027B38FE5956}"/>
            </c:ext>
          </c:extLst>
        </c:ser>
        <c:ser>
          <c:idx val="7"/>
          <c:order val="1"/>
          <c:tx>
            <c:strRef>
              <c:f>'MAIN SUMMARY'!$AE$9</c:f>
              <c:strCache>
                <c:ptCount val="1"/>
                <c:pt idx="0">
                  <c:v>Black / African American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'MAIN SUMMARY'!$C$12:$C$21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'MAIN SUMMARY'!$AH$12:$AH$21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B5-48A4-AF15-027B38FE5956}"/>
            </c:ext>
          </c:extLst>
        </c:ser>
        <c:ser>
          <c:idx val="0"/>
          <c:order val="2"/>
          <c:tx>
            <c:strRef>
              <c:f>'MAIN SUMMARY'!$AI$9</c:f>
              <c:strCache>
                <c:ptCount val="1"/>
                <c:pt idx="0">
                  <c:v>Hispanic / Latino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'MAIN SUMMARY'!$AL$12:$AL$21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B5-48A4-AF15-027B38FE5956}"/>
            </c:ext>
          </c:extLst>
        </c:ser>
        <c:ser>
          <c:idx val="1"/>
          <c:order val="3"/>
          <c:tx>
            <c:strRef>
              <c:f>'MAIN SUMMARY'!$AM$9</c:f>
              <c:strCache>
                <c:ptCount val="1"/>
                <c:pt idx="0">
                  <c:v>Asian / Pacific Islander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'MAIN SUMMARY'!$AP$12:$AP$21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B5-48A4-AF15-027B38FE5956}"/>
            </c:ext>
          </c:extLst>
        </c:ser>
        <c:ser>
          <c:idx val="2"/>
          <c:order val="4"/>
          <c:tx>
            <c:strRef>
              <c:f>'MAIN SUMMARY'!$AQ$9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'MAIN SUMMARY'!$AT$12:$AT$21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B5-48A4-AF15-027B38FE5956}"/>
            </c:ext>
          </c:extLst>
        </c:ser>
        <c:ser>
          <c:idx val="3"/>
          <c:order val="5"/>
          <c:tx>
            <c:strRef>
              <c:f>'MAIN SUMMARY'!$AU$9</c:f>
              <c:strCache>
                <c:ptCount val="1"/>
                <c:pt idx="0">
                  <c:v>2 or More Races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'MAIN SUMMARY'!$AX$12:$AX$21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B5-48A4-AF15-027B38FE5956}"/>
            </c:ext>
          </c:extLst>
        </c:ser>
        <c:ser>
          <c:idx val="5"/>
          <c:order val="6"/>
          <c:tx>
            <c:strRef>
              <c:f>'MAIN SUMMARY'!$AY$9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'MAIN SUMMARY'!$BB$12:$BB$21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B5-48A4-AF15-027B38FE5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9209248"/>
        <c:axId val="2077204112"/>
      </c:barChart>
      <c:catAx>
        <c:axId val="207920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204112"/>
        <c:crosses val="autoZero"/>
        <c:auto val="1"/>
        <c:lblAlgn val="ctr"/>
        <c:lblOffset val="100"/>
        <c:noMultiLvlLbl val="0"/>
      </c:catAx>
      <c:valAx>
        <c:axId val="207720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209248"/>
        <c:crosses val="autoZero"/>
        <c:crossBetween val="between"/>
      </c:valAx>
      <c:spPr>
        <a:noFill/>
        <a:ln w="19050">
          <a:solidFill>
            <a:schemeClr val="bg2">
              <a:lumMod val="90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rnd" cmpd="sng" algn="ctr">
      <a:solidFill>
        <a:schemeClr val="bg2">
          <a:lumMod val="90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Yearly Comparison </a:t>
            </a:r>
          </a:p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Average Per Day Per 100 Student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8885649129942448E-2"/>
          <c:y val="0.15345089374555898"/>
          <c:w val="0.87089893590588185"/>
          <c:h val="0.62469621255563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MAIN DATA'!$BF$53:$BH$53</c:f>
              <c:strCache>
                <c:ptCount val="1"/>
                <c:pt idx="0">
                  <c:v>2021-2022</c:v>
                </c:pt>
              </c:strCache>
            </c:strRef>
          </c:tx>
          <c:invertIfNegative val="0"/>
          <c:cat>
            <c:strRef>
              <c:f>'ENTER MAIN DATA'!$BF$54:$BH$56</c:f>
              <c:strCache>
                <c:ptCount val="3"/>
                <c:pt idx="0">
                  <c:v>TOTAL AVERAGE OCR </c:v>
                </c:pt>
                <c:pt idx="1">
                  <c:v>TOTAL AVERAGE OSS </c:v>
                </c:pt>
                <c:pt idx="2">
                  <c:v>TOTAL AVERAGE ISS </c:v>
                </c:pt>
              </c:strCache>
            </c:strRef>
          </c:cat>
          <c:val>
            <c:numRef>
              <c:f>'ENTER MAIN DATA'!$BI$54:$BI$56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9B-41CA-BB0E-0B86CE2426E7}"/>
            </c:ext>
          </c:extLst>
        </c:ser>
        <c:ser>
          <c:idx val="1"/>
          <c:order val="1"/>
          <c:tx>
            <c:strRef>
              <c:f>'ENTER MAIN DATA'!$BF$63:$BH$63</c:f>
              <c:strCache>
                <c:ptCount val="1"/>
                <c:pt idx="0">
                  <c:v>2022- 2023</c:v>
                </c:pt>
              </c:strCache>
            </c:strRef>
          </c:tx>
          <c:invertIfNegative val="0"/>
          <c:cat>
            <c:strRef>
              <c:f>'ENTER MAIN DATA'!$BF$54:$BH$56</c:f>
              <c:strCache>
                <c:ptCount val="3"/>
                <c:pt idx="0">
                  <c:v>TOTAL AVERAGE OCR </c:v>
                </c:pt>
                <c:pt idx="1">
                  <c:v>TOTAL AVERAGE OSS </c:v>
                </c:pt>
                <c:pt idx="2">
                  <c:v>TOTAL AVERAGE ISS </c:v>
                </c:pt>
              </c:strCache>
            </c:strRef>
          </c:cat>
          <c:val>
            <c:numRef>
              <c:f>'ENTER MAIN DATA'!$BI$64:$BI$66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49B-41CA-BB0E-0B86CE2426E7}"/>
            </c:ext>
          </c:extLst>
        </c:ser>
        <c:ser>
          <c:idx val="2"/>
          <c:order val="2"/>
          <c:tx>
            <c:strRef>
              <c:f>'ENTER MAIN DATA'!$BF$73:$BH$73</c:f>
              <c:strCache>
                <c:ptCount val="1"/>
                <c:pt idx="0">
                  <c:v>2023- 2024</c:v>
                </c:pt>
              </c:strCache>
            </c:strRef>
          </c:tx>
          <c:invertIfNegative val="0"/>
          <c:cat>
            <c:strRef>
              <c:f>'ENTER MAIN DATA'!$BF$54:$BH$56</c:f>
              <c:strCache>
                <c:ptCount val="3"/>
                <c:pt idx="0">
                  <c:v>TOTAL AVERAGE OCR </c:v>
                </c:pt>
                <c:pt idx="1">
                  <c:v>TOTAL AVERAGE OSS </c:v>
                </c:pt>
                <c:pt idx="2">
                  <c:v>TOTAL AVERAGE ISS </c:v>
                </c:pt>
              </c:strCache>
            </c:strRef>
          </c:cat>
          <c:val>
            <c:numRef>
              <c:f>'ENTER MAIN DATA'!$BI$74:$BI$76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49B-41CA-BB0E-0B86CE2426E7}"/>
            </c:ext>
          </c:extLst>
        </c:ser>
        <c:ser>
          <c:idx val="3"/>
          <c:order val="3"/>
          <c:tx>
            <c:strRef>
              <c:f>'ENTER MAIN DATA'!$BF$83:$BH$83</c:f>
              <c:strCache>
                <c:ptCount val="1"/>
                <c:pt idx="0">
                  <c:v>2024- 2025</c:v>
                </c:pt>
              </c:strCache>
            </c:strRef>
          </c:tx>
          <c:invertIfNegative val="0"/>
          <c:val>
            <c:numRef>
              <c:f>'ENTER MAIN DATA'!$BI$84:$BI$86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49B-41CA-BB0E-0B86CE242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661584"/>
        <c:axId val="1394862208"/>
      </c:barChart>
      <c:catAx>
        <c:axId val="153166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4862208"/>
        <c:crosses val="autoZero"/>
        <c:auto val="1"/>
        <c:lblAlgn val="ctr"/>
        <c:lblOffset val="100"/>
        <c:noMultiLvlLbl val="0"/>
      </c:catAx>
      <c:valAx>
        <c:axId val="139486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661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Grade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6601175002111626E-2"/>
          <c:y val="8.1066404342232765E-2"/>
          <c:w val="0.93631896802530201"/>
          <c:h val="0.8524890604176081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'SUPPLEMENTAL SUMMARY'!$C$8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SUMMARY'!$D$7:$Q$7</c:f>
              <c:strCache>
                <c:ptCount val="14"/>
                <c:pt idx="0">
                  <c:v>PRESCHOOL</c:v>
                </c:pt>
                <c:pt idx="1">
                  <c:v>KINDERGARTEN</c:v>
                </c:pt>
                <c:pt idx="2">
                  <c:v>GRADE 1</c:v>
                </c:pt>
                <c:pt idx="3">
                  <c:v>GRADE 2</c:v>
                </c:pt>
                <c:pt idx="4">
                  <c:v>GRADE 3</c:v>
                </c:pt>
                <c:pt idx="5">
                  <c:v>GRADE 4</c:v>
                </c:pt>
                <c:pt idx="6">
                  <c:v>GRADE 5</c:v>
                </c:pt>
                <c:pt idx="7">
                  <c:v>GRADE 6</c:v>
                </c:pt>
                <c:pt idx="8">
                  <c:v>GRADE 7</c:v>
                </c:pt>
                <c:pt idx="9">
                  <c:v>GRADE 8</c:v>
                </c:pt>
                <c:pt idx="10">
                  <c:v>GRADE 9</c:v>
                </c:pt>
                <c:pt idx="11">
                  <c:v>GRADE 10</c:v>
                </c:pt>
                <c:pt idx="12">
                  <c:v>GRADE 11</c:v>
                </c:pt>
                <c:pt idx="13">
                  <c:v>GRADE 12</c:v>
                </c:pt>
              </c:strCache>
            </c:strRef>
          </c:cat>
          <c:val>
            <c:numRef>
              <c:f>'SUPPLEMENTAL SUMMARY'!$D$8:$Q$8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2-4EAC-A72E-4DAFD9A83E70}"/>
            </c:ext>
          </c:extLst>
        </c:ser>
        <c:ser>
          <c:idx val="7"/>
          <c:order val="1"/>
          <c:tx>
            <c:strRef>
              <c:f>'SUPPLEMENTAL SUMMARY'!$C$9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SUMMARY'!$D$7:$Q$7</c:f>
              <c:strCache>
                <c:ptCount val="14"/>
                <c:pt idx="0">
                  <c:v>PRESCHOOL</c:v>
                </c:pt>
                <c:pt idx="1">
                  <c:v>KINDERGARTEN</c:v>
                </c:pt>
                <c:pt idx="2">
                  <c:v>GRADE 1</c:v>
                </c:pt>
                <c:pt idx="3">
                  <c:v>GRADE 2</c:v>
                </c:pt>
                <c:pt idx="4">
                  <c:v>GRADE 3</c:v>
                </c:pt>
                <c:pt idx="5">
                  <c:v>GRADE 4</c:v>
                </c:pt>
                <c:pt idx="6">
                  <c:v>GRADE 5</c:v>
                </c:pt>
                <c:pt idx="7">
                  <c:v>GRADE 6</c:v>
                </c:pt>
                <c:pt idx="8">
                  <c:v>GRADE 7</c:v>
                </c:pt>
                <c:pt idx="9">
                  <c:v>GRADE 8</c:v>
                </c:pt>
                <c:pt idx="10">
                  <c:v>GRADE 9</c:v>
                </c:pt>
                <c:pt idx="11">
                  <c:v>GRADE 10</c:v>
                </c:pt>
                <c:pt idx="12">
                  <c:v>GRADE 11</c:v>
                </c:pt>
                <c:pt idx="13">
                  <c:v>GRADE 12</c:v>
                </c:pt>
              </c:strCache>
            </c:strRef>
          </c:cat>
          <c:val>
            <c:numRef>
              <c:f>'SUPPLEMENTAL SUMMARY'!$D$9:$Q$9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62-4EAC-A72E-4DAFD9A83E70}"/>
            </c:ext>
          </c:extLst>
        </c:ser>
        <c:ser>
          <c:idx val="10"/>
          <c:order val="2"/>
          <c:tx>
            <c:strRef>
              <c:f>'SUPPLEMENTAL SUMMARY'!$C$10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SUMMARY'!$D$7:$Q$7</c:f>
              <c:strCache>
                <c:ptCount val="14"/>
                <c:pt idx="0">
                  <c:v>PRESCHOOL</c:v>
                </c:pt>
                <c:pt idx="1">
                  <c:v>KINDERGARTEN</c:v>
                </c:pt>
                <c:pt idx="2">
                  <c:v>GRADE 1</c:v>
                </c:pt>
                <c:pt idx="3">
                  <c:v>GRADE 2</c:v>
                </c:pt>
                <c:pt idx="4">
                  <c:v>GRADE 3</c:v>
                </c:pt>
                <c:pt idx="5">
                  <c:v>GRADE 4</c:v>
                </c:pt>
                <c:pt idx="6">
                  <c:v>GRADE 5</c:v>
                </c:pt>
                <c:pt idx="7">
                  <c:v>GRADE 6</c:v>
                </c:pt>
                <c:pt idx="8">
                  <c:v>GRADE 7</c:v>
                </c:pt>
                <c:pt idx="9">
                  <c:v>GRADE 8</c:v>
                </c:pt>
                <c:pt idx="10">
                  <c:v>GRADE 9</c:v>
                </c:pt>
                <c:pt idx="11">
                  <c:v>GRADE 10</c:v>
                </c:pt>
                <c:pt idx="12">
                  <c:v>GRADE 11</c:v>
                </c:pt>
                <c:pt idx="13">
                  <c:v>GRADE 12</c:v>
                </c:pt>
              </c:strCache>
            </c:strRef>
          </c:cat>
          <c:val>
            <c:numRef>
              <c:f>'SUPPLEMENTAL SUMMARY'!$D$10:$Q$10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62-4EAC-A72E-4DAFD9A83E70}"/>
            </c:ext>
          </c:extLst>
        </c:ser>
        <c:ser>
          <c:idx val="0"/>
          <c:order val="3"/>
          <c:tx>
            <c:strRef>
              <c:f>'SUPPLEMENTAL SUMMARY'!$C$11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SUMMARY'!$D$7:$Q$7</c:f>
              <c:strCache>
                <c:ptCount val="14"/>
                <c:pt idx="0">
                  <c:v>PRESCHOOL</c:v>
                </c:pt>
                <c:pt idx="1">
                  <c:v>KINDERGARTEN</c:v>
                </c:pt>
                <c:pt idx="2">
                  <c:v>GRADE 1</c:v>
                </c:pt>
                <c:pt idx="3">
                  <c:v>GRADE 2</c:v>
                </c:pt>
                <c:pt idx="4">
                  <c:v>GRADE 3</c:v>
                </c:pt>
                <c:pt idx="5">
                  <c:v>GRADE 4</c:v>
                </c:pt>
                <c:pt idx="6">
                  <c:v>GRADE 5</c:v>
                </c:pt>
                <c:pt idx="7">
                  <c:v>GRADE 6</c:v>
                </c:pt>
                <c:pt idx="8">
                  <c:v>GRADE 7</c:v>
                </c:pt>
                <c:pt idx="9">
                  <c:v>GRADE 8</c:v>
                </c:pt>
                <c:pt idx="10">
                  <c:v>GRADE 9</c:v>
                </c:pt>
                <c:pt idx="11">
                  <c:v>GRADE 10</c:v>
                </c:pt>
                <c:pt idx="12">
                  <c:v>GRADE 11</c:v>
                </c:pt>
                <c:pt idx="13">
                  <c:v>GRADE 12</c:v>
                </c:pt>
              </c:strCache>
            </c:strRef>
          </c:cat>
          <c:val>
            <c:numRef>
              <c:f>'SUPPLEMENTAL SUMMARY'!$D$11:$Q$11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62-4EAC-A72E-4DAFD9A83E70}"/>
            </c:ext>
          </c:extLst>
        </c:ser>
        <c:ser>
          <c:idx val="1"/>
          <c:order val="4"/>
          <c:tx>
            <c:strRef>
              <c:f>'SUPPLEMENTAL SUMMARY'!$C$12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SUMMARY'!$D$7:$Q$7</c:f>
              <c:strCache>
                <c:ptCount val="14"/>
                <c:pt idx="0">
                  <c:v>PRESCHOOL</c:v>
                </c:pt>
                <c:pt idx="1">
                  <c:v>KINDERGARTEN</c:v>
                </c:pt>
                <c:pt idx="2">
                  <c:v>GRADE 1</c:v>
                </c:pt>
                <c:pt idx="3">
                  <c:v>GRADE 2</c:v>
                </c:pt>
                <c:pt idx="4">
                  <c:v>GRADE 3</c:v>
                </c:pt>
                <c:pt idx="5">
                  <c:v>GRADE 4</c:v>
                </c:pt>
                <c:pt idx="6">
                  <c:v>GRADE 5</c:v>
                </c:pt>
                <c:pt idx="7">
                  <c:v>GRADE 6</c:v>
                </c:pt>
                <c:pt idx="8">
                  <c:v>GRADE 7</c:v>
                </c:pt>
                <c:pt idx="9">
                  <c:v>GRADE 8</c:v>
                </c:pt>
                <c:pt idx="10">
                  <c:v>GRADE 9</c:v>
                </c:pt>
                <c:pt idx="11">
                  <c:v>GRADE 10</c:v>
                </c:pt>
                <c:pt idx="12">
                  <c:v>GRADE 11</c:v>
                </c:pt>
                <c:pt idx="13">
                  <c:v>GRADE 12</c:v>
                </c:pt>
              </c:strCache>
            </c:strRef>
          </c:cat>
          <c:val>
            <c:numRef>
              <c:f>'SUPPLEMENTAL SUMMARY'!$D$12:$Q$12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62-4EAC-A72E-4DAFD9A83E70}"/>
            </c:ext>
          </c:extLst>
        </c:ser>
        <c:ser>
          <c:idx val="2"/>
          <c:order val="5"/>
          <c:tx>
            <c:strRef>
              <c:f>'SUPPLEMENTAL SUMMARY'!$C$13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SUMMARY'!$D$7:$Q$7</c:f>
              <c:strCache>
                <c:ptCount val="14"/>
                <c:pt idx="0">
                  <c:v>PRESCHOOL</c:v>
                </c:pt>
                <c:pt idx="1">
                  <c:v>KINDERGARTEN</c:v>
                </c:pt>
                <c:pt idx="2">
                  <c:v>GRADE 1</c:v>
                </c:pt>
                <c:pt idx="3">
                  <c:v>GRADE 2</c:v>
                </c:pt>
                <c:pt idx="4">
                  <c:v>GRADE 3</c:v>
                </c:pt>
                <c:pt idx="5">
                  <c:v>GRADE 4</c:v>
                </c:pt>
                <c:pt idx="6">
                  <c:v>GRADE 5</c:v>
                </c:pt>
                <c:pt idx="7">
                  <c:v>GRADE 6</c:v>
                </c:pt>
                <c:pt idx="8">
                  <c:v>GRADE 7</c:v>
                </c:pt>
                <c:pt idx="9">
                  <c:v>GRADE 8</c:v>
                </c:pt>
                <c:pt idx="10">
                  <c:v>GRADE 9</c:v>
                </c:pt>
                <c:pt idx="11">
                  <c:v>GRADE 10</c:v>
                </c:pt>
                <c:pt idx="12">
                  <c:v>GRADE 11</c:v>
                </c:pt>
                <c:pt idx="13">
                  <c:v>GRADE 12</c:v>
                </c:pt>
              </c:strCache>
            </c:strRef>
          </c:cat>
          <c:val>
            <c:numRef>
              <c:f>'SUPPLEMENTAL SUMMARY'!$D$13:$Q$13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62-4EAC-A72E-4DAFD9A83E70}"/>
            </c:ext>
          </c:extLst>
        </c:ser>
        <c:ser>
          <c:idx val="3"/>
          <c:order val="6"/>
          <c:tx>
            <c:strRef>
              <c:f>'SUPPLEMENTAL SUMMARY'!$C$14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SUMMARY'!$D$7:$Q$7</c:f>
              <c:strCache>
                <c:ptCount val="14"/>
                <c:pt idx="0">
                  <c:v>PRESCHOOL</c:v>
                </c:pt>
                <c:pt idx="1">
                  <c:v>KINDERGARTEN</c:v>
                </c:pt>
                <c:pt idx="2">
                  <c:v>GRADE 1</c:v>
                </c:pt>
                <c:pt idx="3">
                  <c:v>GRADE 2</c:v>
                </c:pt>
                <c:pt idx="4">
                  <c:v>GRADE 3</c:v>
                </c:pt>
                <c:pt idx="5">
                  <c:v>GRADE 4</c:v>
                </c:pt>
                <c:pt idx="6">
                  <c:v>GRADE 5</c:v>
                </c:pt>
                <c:pt idx="7">
                  <c:v>GRADE 6</c:v>
                </c:pt>
                <c:pt idx="8">
                  <c:v>GRADE 7</c:v>
                </c:pt>
                <c:pt idx="9">
                  <c:v>GRADE 8</c:v>
                </c:pt>
                <c:pt idx="10">
                  <c:v>GRADE 9</c:v>
                </c:pt>
                <c:pt idx="11">
                  <c:v>GRADE 10</c:v>
                </c:pt>
                <c:pt idx="12">
                  <c:v>GRADE 11</c:v>
                </c:pt>
                <c:pt idx="13">
                  <c:v>GRADE 12</c:v>
                </c:pt>
              </c:strCache>
            </c:strRef>
          </c:cat>
          <c:val>
            <c:numRef>
              <c:f>'SUPPLEMENTAL SUMMARY'!$D$14:$Q$14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62-4EAC-A72E-4DAFD9A83E70}"/>
            </c:ext>
          </c:extLst>
        </c:ser>
        <c:ser>
          <c:idx val="5"/>
          <c:order val="7"/>
          <c:tx>
            <c:strRef>
              <c:f>'SUPPLEMENTAL SUMMARY'!$C$15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SUMMARY'!$D$7:$Q$7</c:f>
              <c:strCache>
                <c:ptCount val="14"/>
                <c:pt idx="0">
                  <c:v>PRESCHOOL</c:v>
                </c:pt>
                <c:pt idx="1">
                  <c:v>KINDERGARTEN</c:v>
                </c:pt>
                <c:pt idx="2">
                  <c:v>GRADE 1</c:v>
                </c:pt>
                <c:pt idx="3">
                  <c:v>GRADE 2</c:v>
                </c:pt>
                <c:pt idx="4">
                  <c:v>GRADE 3</c:v>
                </c:pt>
                <c:pt idx="5">
                  <c:v>GRADE 4</c:v>
                </c:pt>
                <c:pt idx="6">
                  <c:v>GRADE 5</c:v>
                </c:pt>
                <c:pt idx="7">
                  <c:v>GRADE 6</c:v>
                </c:pt>
                <c:pt idx="8">
                  <c:v>GRADE 7</c:v>
                </c:pt>
                <c:pt idx="9">
                  <c:v>GRADE 8</c:v>
                </c:pt>
                <c:pt idx="10">
                  <c:v>GRADE 9</c:v>
                </c:pt>
                <c:pt idx="11">
                  <c:v>GRADE 10</c:v>
                </c:pt>
                <c:pt idx="12">
                  <c:v>GRADE 11</c:v>
                </c:pt>
                <c:pt idx="13">
                  <c:v>GRADE 12</c:v>
                </c:pt>
              </c:strCache>
            </c:strRef>
          </c:cat>
          <c:val>
            <c:numRef>
              <c:f>'SUPPLEMENTAL SUMMARY'!$D$15:$Q$15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62-4EAC-A72E-4DAFD9A83E70}"/>
            </c:ext>
          </c:extLst>
        </c:ser>
        <c:ser>
          <c:idx val="6"/>
          <c:order val="8"/>
          <c:tx>
            <c:strRef>
              <c:f>'SUPPLEMENTAL SUMMARY'!$C$16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SUMMARY'!$D$7:$Q$7</c:f>
              <c:strCache>
                <c:ptCount val="14"/>
                <c:pt idx="0">
                  <c:v>PRESCHOOL</c:v>
                </c:pt>
                <c:pt idx="1">
                  <c:v>KINDERGARTEN</c:v>
                </c:pt>
                <c:pt idx="2">
                  <c:v>GRADE 1</c:v>
                </c:pt>
                <c:pt idx="3">
                  <c:v>GRADE 2</c:v>
                </c:pt>
                <c:pt idx="4">
                  <c:v>GRADE 3</c:v>
                </c:pt>
                <c:pt idx="5">
                  <c:v>GRADE 4</c:v>
                </c:pt>
                <c:pt idx="6">
                  <c:v>GRADE 5</c:v>
                </c:pt>
                <c:pt idx="7">
                  <c:v>GRADE 6</c:v>
                </c:pt>
                <c:pt idx="8">
                  <c:v>GRADE 7</c:v>
                </c:pt>
                <c:pt idx="9">
                  <c:v>GRADE 8</c:v>
                </c:pt>
                <c:pt idx="10">
                  <c:v>GRADE 9</c:v>
                </c:pt>
                <c:pt idx="11">
                  <c:v>GRADE 10</c:v>
                </c:pt>
                <c:pt idx="12">
                  <c:v>GRADE 11</c:v>
                </c:pt>
                <c:pt idx="13">
                  <c:v>GRADE 12</c:v>
                </c:pt>
              </c:strCache>
            </c:strRef>
          </c:cat>
          <c:val>
            <c:numRef>
              <c:f>'SUPPLEMENTAL SUMMARY'!$D$16:$Q$16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62-4EAC-A72E-4DAFD9A83E70}"/>
            </c:ext>
          </c:extLst>
        </c:ser>
        <c:ser>
          <c:idx val="8"/>
          <c:order val="9"/>
          <c:tx>
            <c:strRef>
              <c:f>'SUPPLEMENTAL SUMMARY'!$C$17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SUMMARY'!$D$7:$Q$7</c:f>
              <c:strCache>
                <c:ptCount val="14"/>
                <c:pt idx="0">
                  <c:v>PRESCHOOL</c:v>
                </c:pt>
                <c:pt idx="1">
                  <c:v>KINDERGARTEN</c:v>
                </c:pt>
                <c:pt idx="2">
                  <c:v>GRADE 1</c:v>
                </c:pt>
                <c:pt idx="3">
                  <c:v>GRADE 2</c:v>
                </c:pt>
                <c:pt idx="4">
                  <c:v>GRADE 3</c:v>
                </c:pt>
                <c:pt idx="5">
                  <c:v>GRADE 4</c:v>
                </c:pt>
                <c:pt idx="6">
                  <c:v>GRADE 5</c:v>
                </c:pt>
                <c:pt idx="7">
                  <c:v>GRADE 6</c:v>
                </c:pt>
                <c:pt idx="8">
                  <c:v>GRADE 7</c:v>
                </c:pt>
                <c:pt idx="9">
                  <c:v>GRADE 8</c:v>
                </c:pt>
                <c:pt idx="10">
                  <c:v>GRADE 9</c:v>
                </c:pt>
                <c:pt idx="11">
                  <c:v>GRADE 10</c:v>
                </c:pt>
                <c:pt idx="12">
                  <c:v>GRADE 11</c:v>
                </c:pt>
                <c:pt idx="13">
                  <c:v>GRADE 12</c:v>
                </c:pt>
              </c:strCache>
            </c:strRef>
          </c:cat>
          <c:val>
            <c:numRef>
              <c:f>'SUPPLEMENTAL SUMMARY'!$D$17:$Q$17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662-4EAC-A72E-4DAFD9A83E7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79209248"/>
        <c:axId val="2077204112"/>
      </c:barChart>
      <c:catAx>
        <c:axId val="20792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204112"/>
        <c:crosses val="autoZero"/>
        <c:auto val="1"/>
        <c:lblAlgn val="ctr"/>
        <c:lblOffset val="100"/>
        <c:noMultiLvlLbl val="0"/>
      </c:catAx>
      <c:valAx>
        <c:axId val="207720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20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Location Summary</a:t>
            </a:r>
          </a:p>
        </c:rich>
      </c:tx>
      <c:layout>
        <c:manualLayout>
          <c:xMode val="edge"/>
          <c:yMode val="edge"/>
          <c:x val="0.36360498974827271"/>
          <c:y val="1.12177583297376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6601175002111626E-2"/>
          <c:y val="8.1066404342232765E-2"/>
          <c:w val="0.93631896802530201"/>
          <c:h val="0.85248906041760819"/>
        </c:manualLayout>
      </c:layout>
      <c:barChart>
        <c:barDir val="col"/>
        <c:grouping val="stacked"/>
        <c:varyColors val="0"/>
        <c:ser>
          <c:idx val="4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SUMMARY'!$U$8:$AM$8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E-7D44-9160-4666B7E97FA0}"/>
            </c:ext>
          </c:extLst>
        </c:ser>
        <c:ser>
          <c:idx val="7"/>
          <c:order val="1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SUMMARY'!$U$9:$AM$9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AE-7D44-9160-4666B7E97FA0}"/>
            </c:ext>
          </c:extLst>
        </c:ser>
        <c:ser>
          <c:idx val="10"/>
          <c:order val="2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SUMMARY'!$U$10:$AM$10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AE-7D44-9160-4666B7E97FA0}"/>
            </c:ext>
          </c:extLst>
        </c:ser>
        <c:ser>
          <c:idx val="0"/>
          <c:order val="3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SUMMARY'!$U$11:$AM$11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AE-7D44-9160-4666B7E97FA0}"/>
            </c:ext>
          </c:extLst>
        </c:ser>
        <c:ser>
          <c:idx val="1"/>
          <c:order val="4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SUMMARY'!$U$12:$AM$12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AE-7D44-9160-4666B7E97FA0}"/>
            </c:ext>
          </c:extLst>
        </c:ser>
        <c:ser>
          <c:idx val="2"/>
          <c:order val="5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SUMMARY'!$U$13:$AM$13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AE-7D44-9160-4666B7E97FA0}"/>
            </c:ext>
          </c:extLst>
        </c:ser>
        <c:ser>
          <c:idx val="3"/>
          <c:order val="6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SUMMARY'!$U$14:$AM$14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AE-7D44-9160-4666B7E97FA0}"/>
            </c:ext>
          </c:extLst>
        </c:ser>
        <c:ser>
          <c:idx val="5"/>
          <c:order val="7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SUMMARY'!$U$15:$AM$15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AE-7D44-9160-4666B7E97FA0}"/>
            </c:ext>
          </c:extLst>
        </c:ser>
        <c:ser>
          <c:idx val="6"/>
          <c:order val="8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SUMMARY'!$U$16:$AM$16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AE-7D44-9160-4666B7E97FA0}"/>
            </c:ext>
          </c:extLst>
        </c:ser>
        <c:ser>
          <c:idx val="8"/>
          <c:order val="9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SUMMARY'!$U$7:$AM$7</c:f>
              <c:strCache>
                <c:ptCount val="19"/>
                <c:pt idx="0">
                  <c:v>Classroom (SAMPLE)</c:v>
                </c:pt>
                <c:pt idx="1">
                  <c:v>TBD</c:v>
                </c:pt>
                <c:pt idx="2">
                  <c:v>TBD</c:v>
                </c:pt>
                <c:pt idx="3">
                  <c:v>TBD</c:v>
                </c:pt>
                <c:pt idx="4">
                  <c:v>TBD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  <c:pt idx="8">
                  <c:v>TBD</c:v>
                </c:pt>
                <c:pt idx="9">
                  <c:v>TBD</c:v>
                </c:pt>
                <c:pt idx="10">
                  <c:v>TBD</c:v>
                </c:pt>
                <c:pt idx="11">
                  <c:v>TBD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Test</c:v>
                </c:pt>
              </c:strCache>
            </c:strRef>
          </c:cat>
          <c:val>
            <c:numRef>
              <c:f>'SUPPLEMENTAL SUMMARY'!$U$17:$AM$17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AE-7D44-9160-4666B7E97FA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79209248"/>
        <c:axId val="2077204112"/>
      </c:barChart>
      <c:catAx>
        <c:axId val="20792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204112"/>
        <c:crosses val="autoZero"/>
        <c:auto val="1"/>
        <c:lblAlgn val="ctr"/>
        <c:lblOffset val="100"/>
        <c:noMultiLvlLbl val="0"/>
      </c:catAx>
      <c:valAx>
        <c:axId val="207720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20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Infractions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03124821261749E-2"/>
          <c:y val="7.9196784949242566E-2"/>
          <c:w val="0.93631896802530201"/>
          <c:h val="0.74218117091903624"/>
        </c:manualLayout>
      </c:layout>
      <c:barChart>
        <c:barDir val="col"/>
        <c:grouping val="stacked"/>
        <c:varyColors val="0"/>
        <c:ser>
          <c:idx val="4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SUMMARY'!$AQ$7:$BY$7</c:f>
              <c:strCache>
                <c:ptCount val="35"/>
                <c:pt idx="0">
                  <c:v>Inappropriate Language</c:v>
                </c:pt>
                <c:pt idx="1">
                  <c:v>Verbal Confrontation</c:v>
                </c:pt>
                <c:pt idx="2">
                  <c:v>Insubordination</c:v>
                </c:pt>
                <c:pt idx="3">
                  <c:v>HIB</c:v>
                </c:pt>
                <c:pt idx="4">
                  <c:v>Cell Phone</c:v>
                </c:pt>
                <c:pt idx="5">
                  <c:v>Inappropriate Physical Contact</c:v>
                </c:pt>
                <c:pt idx="6">
                  <c:v>Fighting / Physical Altercation</c:v>
                </c:pt>
                <c:pt idx="7">
                  <c:v>Bus Misconduct</c:v>
                </c:pt>
                <c:pt idx="8">
                  <c:v>Theft</c:v>
                </c:pt>
                <c:pt idx="9">
                  <c:v>Verbal Threat</c:v>
                </c:pt>
                <c:pt idx="10">
                  <c:v>Tardy to School/Cut Class</c:v>
                </c:pt>
                <c:pt idx="11">
                  <c:v>Inappropriate behavior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TBD</c:v>
                </c:pt>
                <c:pt idx="19">
                  <c:v>TBD</c:v>
                </c:pt>
                <c:pt idx="20">
                  <c:v>TBD</c:v>
                </c:pt>
                <c:pt idx="21">
                  <c:v>TBD</c:v>
                </c:pt>
                <c:pt idx="22">
                  <c:v>TBD</c:v>
                </c:pt>
                <c:pt idx="23">
                  <c:v>TBD</c:v>
                </c:pt>
                <c:pt idx="24">
                  <c:v>TBD</c:v>
                </c:pt>
                <c:pt idx="25">
                  <c:v>TBD</c:v>
                </c:pt>
                <c:pt idx="26">
                  <c:v>TBD</c:v>
                </c:pt>
                <c:pt idx="27">
                  <c:v>TBD</c:v>
                </c:pt>
                <c:pt idx="28">
                  <c:v>TBD</c:v>
                </c:pt>
                <c:pt idx="29">
                  <c:v>TBD</c:v>
                </c:pt>
                <c:pt idx="30">
                  <c:v>TBD</c:v>
                </c:pt>
                <c:pt idx="31">
                  <c:v>TBD</c:v>
                </c:pt>
                <c:pt idx="32">
                  <c:v>TBD</c:v>
                </c:pt>
                <c:pt idx="33">
                  <c:v>TBD</c:v>
                </c:pt>
                <c:pt idx="34">
                  <c:v>Test</c:v>
                </c:pt>
              </c:strCache>
            </c:strRef>
          </c:cat>
          <c:val>
            <c:numRef>
              <c:f>'SUPPLEMENTAL SUMMARY'!$U$8:$AM$8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47B-6E45-AD69-63431C818E43}"/>
            </c:ext>
          </c:extLst>
        </c:ser>
        <c:ser>
          <c:idx val="7"/>
          <c:order val="1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SUMMARY'!$AQ$7:$BY$7</c:f>
              <c:strCache>
                <c:ptCount val="35"/>
                <c:pt idx="0">
                  <c:v>Inappropriate Language</c:v>
                </c:pt>
                <c:pt idx="1">
                  <c:v>Verbal Confrontation</c:v>
                </c:pt>
                <c:pt idx="2">
                  <c:v>Insubordination</c:v>
                </c:pt>
                <c:pt idx="3">
                  <c:v>HIB</c:v>
                </c:pt>
                <c:pt idx="4">
                  <c:v>Cell Phone</c:v>
                </c:pt>
                <c:pt idx="5">
                  <c:v>Inappropriate Physical Contact</c:v>
                </c:pt>
                <c:pt idx="6">
                  <c:v>Fighting / Physical Altercation</c:v>
                </c:pt>
                <c:pt idx="7">
                  <c:v>Bus Misconduct</c:v>
                </c:pt>
                <c:pt idx="8">
                  <c:v>Theft</c:v>
                </c:pt>
                <c:pt idx="9">
                  <c:v>Verbal Threat</c:v>
                </c:pt>
                <c:pt idx="10">
                  <c:v>Tardy to School/Cut Class</c:v>
                </c:pt>
                <c:pt idx="11">
                  <c:v>Inappropriate behavior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TBD</c:v>
                </c:pt>
                <c:pt idx="19">
                  <c:v>TBD</c:v>
                </c:pt>
                <c:pt idx="20">
                  <c:v>TBD</c:v>
                </c:pt>
                <c:pt idx="21">
                  <c:v>TBD</c:v>
                </c:pt>
                <c:pt idx="22">
                  <c:v>TBD</c:v>
                </c:pt>
                <c:pt idx="23">
                  <c:v>TBD</c:v>
                </c:pt>
                <c:pt idx="24">
                  <c:v>TBD</c:v>
                </c:pt>
                <c:pt idx="25">
                  <c:v>TBD</c:v>
                </c:pt>
                <c:pt idx="26">
                  <c:v>TBD</c:v>
                </c:pt>
                <c:pt idx="27">
                  <c:v>TBD</c:v>
                </c:pt>
                <c:pt idx="28">
                  <c:v>TBD</c:v>
                </c:pt>
                <c:pt idx="29">
                  <c:v>TBD</c:v>
                </c:pt>
                <c:pt idx="30">
                  <c:v>TBD</c:v>
                </c:pt>
                <c:pt idx="31">
                  <c:v>TBD</c:v>
                </c:pt>
                <c:pt idx="32">
                  <c:v>TBD</c:v>
                </c:pt>
                <c:pt idx="33">
                  <c:v>TBD</c:v>
                </c:pt>
                <c:pt idx="34">
                  <c:v>Test</c:v>
                </c:pt>
              </c:strCache>
            </c:strRef>
          </c:cat>
          <c:val>
            <c:numRef>
              <c:f>'SUPPLEMENTAL SUMMARY'!$U$9:$AM$9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47B-6E45-AD69-63431C818E43}"/>
            </c:ext>
          </c:extLst>
        </c:ser>
        <c:ser>
          <c:idx val="10"/>
          <c:order val="2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SUMMARY'!$AQ$7:$BY$7</c:f>
              <c:strCache>
                <c:ptCount val="35"/>
                <c:pt idx="0">
                  <c:v>Inappropriate Language</c:v>
                </c:pt>
                <c:pt idx="1">
                  <c:v>Verbal Confrontation</c:v>
                </c:pt>
                <c:pt idx="2">
                  <c:v>Insubordination</c:v>
                </c:pt>
                <c:pt idx="3">
                  <c:v>HIB</c:v>
                </c:pt>
                <c:pt idx="4">
                  <c:v>Cell Phone</c:v>
                </c:pt>
                <c:pt idx="5">
                  <c:v>Inappropriate Physical Contact</c:v>
                </c:pt>
                <c:pt idx="6">
                  <c:v>Fighting / Physical Altercation</c:v>
                </c:pt>
                <c:pt idx="7">
                  <c:v>Bus Misconduct</c:v>
                </c:pt>
                <c:pt idx="8">
                  <c:v>Theft</c:v>
                </c:pt>
                <c:pt idx="9">
                  <c:v>Verbal Threat</c:v>
                </c:pt>
                <c:pt idx="10">
                  <c:v>Tardy to School/Cut Class</c:v>
                </c:pt>
                <c:pt idx="11">
                  <c:v>Inappropriate behavior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TBD</c:v>
                </c:pt>
                <c:pt idx="19">
                  <c:v>TBD</c:v>
                </c:pt>
                <c:pt idx="20">
                  <c:v>TBD</c:v>
                </c:pt>
                <c:pt idx="21">
                  <c:v>TBD</c:v>
                </c:pt>
                <c:pt idx="22">
                  <c:v>TBD</c:v>
                </c:pt>
                <c:pt idx="23">
                  <c:v>TBD</c:v>
                </c:pt>
                <c:pt idx="24">
                  <c:v>TBD</c:v>
                </c:pt>
                <c:pt idx="25">
                  <c:v>TBD</c:v>
                </c:pt>
                <c:pt idx="26">
                  <c:v>TBD</c:v>
                </c:pt>
                <c:pt idx="27">
                  <c:v>TBD</c:v>
                </c:pt>
                <c:pt idx="28">
                  <c:v>TBD</c:v>
                </c:pt>
                <c:pt idx="29">
                  <c:v>TBD</c:v>
                </c:pt>
                <c:pt idx="30">
                  <c:v>TBD</c:v>
                </c:pt>
                <c:pt idx="31">
                  <c:v>TBD</c:v>
                </c:pt>
                <c:pt idx="32">
                  <c:v>TBD</c:v>
                </c:pt>
                <c:pt idx="33">
                  <c:v>TBD</c:v>
                </c:pt>
                <c:pt idx="34">
                  <c:v>Test</c:v>
                </c:pt>
              </c:strCache>
            </c:strRef>
          </c:cat>
          <c:val>
            <c:numRef>
              <c:f>'SUPPLEMENTAL SUMMARY'!$U$10:$AM$10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47B-6E45-AD69-63431C818E43}"/>
            </c:ext>
          </c:extLst>
        </c:ser>
        <c:ser>
          <c:idx val="0"/>
          <c:order val="3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SUMMARY'!$AQ$7:$BY$7</c:f>
              <c:strCache>
                <c:ptCount val="35"/>
                <c:pt idx="0">
                  <c:v>Inappropriate Language</c:v>
                </c:pt>
                <c:pt idx="1">
                  <c:v>Verbal Confrontation</c:v>
                </c:pt>
                <c:pt idx="2">
                  <c:v>Insubordination</c:v>
                </c:pt>
                <c:pt idx="3">
                  <c:v>HIB</c:v>
                </c:pt>
                <c:pt idx="4">
                  <c:v>Cell Phone</c:v>
                </c:pt>
                <c:pt idx="5">
                  <c:v>Inappropriate Physical Contact</c:v>
                </c:pt>
                <c:pt idx="6">
                  <c:v>Fighting / Physical Altercation</c:v>
                </c:pt>
                <c:pt idx="7">
                  <c:v>Bus Misconduct</c:v>
                </c:pt>
                <c:pt idx="8">
                  <c:v>Theft</c:v>
                </c:pt>
                <c:pt idx="9">
                  <c:v>Verbal Threat</c:v>
                </c:pt>
                <c:pt idx="10">
                  <c:v>Tardy to School/Cut Class</c:v>
                </c:pt>
                <c:pt idx="11">
                  <c:v>Inappropriate behavior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TBD</c:v>
                </c:pt>
                <c:pt idx="19">
                  <c:v>TBD</c:v>
                </c:pt>
                <c:pt idx="20">
                  <c:v>TBD</c:v>
                </c:pt>
                <c:pt idx="21">
                  <c:v>TBD</c:v>
                </c:pt>
                <c:pt idx="22">
                  <c:v>TBD</c:v>
                </c:pt>
                <c:pt idx="23">
                  <c:v>TBD</c:v>
                </c:pt>
                <c:pt idx="24">
                  <c:v>TBD</c:v>
                </c:pt>
                <c:pt idx="25">
                  <c:v>TBD</c:v>
                </c:pt>
                <c:pt idx="26">
                  <c:v>TBD</c:v>
                </c:pt>
                <c:pt idx="27">
                  <c:v>TBD</c:v>
                </c:pt>
                <c:pt idx="28">
                  <c:v>TBD</c:v>
                </c:pt>
                <c:pt idx="29">
                  <c:v>TBD</c:v>
                </c:pt>
                <c:pt idx="30">
                  <c:v>TBD</c:v>
                </c:pt>
                <c:pt idx="31">
                  <c:v>TBD</c:v>
                </c:pt>
                <c:pt idx="32">
                  <c:v>TBD</c:v>
                </c:pt>
                <c:pt idx="33">
                  <c:v>TBD</c:v>
                </c:pt>
                <c:pt idx="34">
                  <c:v>Test</c:v>
                </c:pt>
              </c:strCache>
            </c:strRef>
          </c:cat>
          <c:val>
            <c:numRef>
              <c:f>'SUPPLEMENTAL SUMMARY'!$U$11:$AM$11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C47B-6E45-AD69-63431C818E43}"/>
            </c:ext>
          </c:extLst>
        </c:ser>
        <c:ser>
          <c:idx val="1"/>
          <c:order val="4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SUMMARY'!$AQ$7:$BY$7</c:f>
              <c:strCache>
                <c:ptCount val="35"/>
                <c:pt idx="0">
                  <c:v>Inappropriate Language</c:v>
                </c:pt>
                <c:pt idx="1">
                  <c:v>Verbal Confrontation</c:v>
                </c:pt>
                <c:pt idx="2">
                  <c:v>Insubordination</c:v>
                </c:pt>
                <c:pt idx="3">
                  <c:v>HIB</c:v>
                </c:pt>
                <c:pt idx="4">
                  <c:v>Cell Phone</c:v>
                </c:pt>
                <c:pt idx="5">
                  <c:v>Inappropriate Physical Contact</c:v>
                </c:pt>
                <c:pt idx="6">
                  <c:v>Fighting / Physical Altercation</c:v>
                </c:pt>
                <c:pt idx="7">
                  <c:v>Bus Misconduct</c:v>
                </c:pt>
                <c:pt idx="8">
                  <c:v>Theft</c:v>
                </c:pt>
                <c:pt idx="9">
                  <c:v>Verbal Threat</c:v>
                </c:pt>
                <c:pt idx="10">
                  <c:v>Tardy to School/Cut Class</c:v>
                </c:pt>
                <c:pt idx="11">
                  <c:v>Inappropriate behavior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TBD</c:v>
                </c:pt>
                <c:pt idx="19">
                  <c:v>TBD</c:v>
                </c:pt>
                <c:pt idx="20">
                  <c:v>TBD</c:v>
                </c:pt>
                <c:pt idx="21">
                  <c:v>TBD</c:v>
                </c:pt>
                <c:pt idx="22">
                  <c:v>TBD</c:v>
                </c:pt>
                <c:pt idx="23">
                  <c:v>TBD</c:v>
                </c:pt>
                <c:pt idx="24">
                  <c:v>TBD</c:v>
                </c:pt>
                <c:pt idx="25">
                  <c:v>TBD</c:v>
                </c:pt>
                <c:pt idx="26">
                  <c:v>TBD</c:v>
                </c:pt>
                <c:pt idx="27">
                  <c:v>TBD</c:v>
                </c:pt>
                <c:pt idx="28">
                  <c:v>TBD</c:v>
                </c:pt>
                <c:pt idx="29">
                  <c:v>TBD</c:v>
                </c:pt>
                <c:pt idx="30">
                  <c:v>TBD</c:v>
                </c:pt>
                <c:pt idx="31">
                  <c:v>TBD</c:v>
                </c:pt>
                <c:pt idx="32">
                  <c:v>TBD</c:v>
                </c:pt>
                <c:pt idx="33">
                  <c:v>TBD</c:v>
                </c:pt>
                <c:pt idx="34">
                  <c:v>Test</c:v>
                </c:pt>
              </c:strCache>
            </c:strRef>
          </c:cat>
          <c:val>
            <c:numRef>
              <c:f>'SUPPLEMENTAL SUMMARY'!$U$12:$AM$12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C47B-6E45-AD69-63431C818E43}"/>
            </c:ext>
          </c:extLst>
        </c:ser>
        <c:ser>
          <c:idx val="2"/>
          <c:order val="5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SUMMARY'!$AQ$7:$BY$7</c:f>
              <c:strCache>
                <c:ptCount val="35"/>
                <c:pt idx="0">
                  <c:v>Inappropriate Language</c:v>
                </c:pt>
                <c:pt idx="1">
                  <c:v>Verbal Confrontation</c:v>
                </c:pt>
                <c:pt idx="2">
                  <c:v>Insubordination</c:v>
                </c:pt>
                <c:pt idx="3">
                  <c:v>HIB</c:v>
                </c:pt>
                <c:pt idx="4">
                  <c:v>Cell Phone</c:v>
                </c:pt>
                <c:pt idx="5">
                  <c:v>Inappropriate Physical Contact</c:v>
                </c:pt>
                <c:pt idx="6">
                  <c:v>Fighting / Physical Altercation</c:v>
                </c:pt>
                <c:pt idx="7">
                  <c:v>Bus Misconduct</c:v>
                </c:pt>
                <c:pt idx="8">
                  <c:v>Theft</c:v>
                </c:pt>
                <c:pt idx="9">
                  <c:v>Verbal Threat</c:v>
                </c:pt>
                <c:pt idx="10">
                  <c:v>Tardy to School/Cut Class</c:v>
                </c:pt>
                <c:pt idx="11">
                  <c:v>Inappropriate behavior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TBD</c:v>
                </c:pt>
                <c:pt idx="19">
                  <c:v>TBD</c:v>
                </c:pt>
                <c:pt idx="20">
                  <c:v>TBD</c:v>
                </c:pt>
                <c:pt idx="21">
                  <c:v>TBD</c:v>
                </c:pt>
                <c:pt idx="22">
                  <c:v>TBD</c:v>
                </c:pt>
                <c:pt idx="23">
                  <c:v>TBD</c:v>
                </c:pt>
                <c:pt idx="24">
                  <c:v>TBD</c:v>
                </c:pt>
                <c:pt idx="25">
                  <c:v>TBD</c:v>
                </c:pt>
                <c:pt idx="26">
                  <c:v>TBD</c:v>
                </c:pt>
                <c:pt idx="27">
                  <c:v>TBD</c:v>
                </c:pt>
                <c:pt idx="28">
                  <c:v>TBD</c:v>
                </c:pt>
                <c:pt idx="29">
                  <c:v>TBD</c:v>
                </c:pt>
                <c:pt idx="30">
                  <c:v>TBD</c:v>
                </c:pt>
                <c:pt idx="31">
                  <c:v>TBD</c:v>
                </c:pt>
                <c:pt idx="32">
                  <c:v>TBD</c:v>
                </c:pt>
                <c:pt idx="33">
                  <c:v>TBD</c:v>
                </c:pt>
                <c:pt idx="34">
                  <c:v>Test</c:v>
                </c:pt>
              </c:strCache>
            </c:strRef>
          </c:cat>
          <c:val>
            <c:numRef>
              <c:f>'SUPPLEMENTAL SUMMARY'!$U$13:$AM$13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C47B-6E45-AD69-63431C818E43}"/>
            </c:ext>
          </c:extLst>
        </c:ser>
        <c:ser>
          <c:idx val="3"/>
          <c:order val="6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SUMMARY'!$AQ$7:$BY$7</c:f>
              <c:strCache>
                <c:ptCount val="35"/>
                <c:pt idx="0">
                  <c:v>Inappropriate Language</c:v>
                </c:pt>
                <c:pt idx="1">
                  <c:v>Verbal Confrontation</c:v>
                </c:pt>
                <c:pt idx="2">
                  <c:v>Insubordination</c:v>
                </c:pt>
                <c:pt idx="3">
                  <c:v>HIB</c:v>
                </c:pt>
                <c:pt idx="4">
                  <c:v>Cell Phone</c:v>
                </c:pt>
                <c:pt idx="5">
                  <c:v>Inappropriate Physical Contact</c:v>
                </c:pt>
                <c:pt idx="6">
                  <c:v>Fighting / Physical Altercation</c:v>
                </c:pt>
                <c:pt idx="7">
                  <c:v>Bus Misconduct</c:v>
                </c:pt>
                <c:pt idx="8">
                  <c:v>Theft</c:v>
                </c:pt>
                <c:pt idx="9">
                  <c:v>Verbal Threat</c:v>
                </c:pt>
                <c:pt idx="10">
                  <c:v>Tardy to School/Cut Class</c:v>
                </c:pt>
                <c:pt idx="11">
                  <c:v>Inappropriate behavior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TBD</c:v>
                </c:pt>
                <c:pt idx="19">
                  <c:v>TBD</c:v>
                </c:pt>
                <c:pt idx="20">
                  <c:v>TBD</c:v>
                </c:pt>
                <c:pt idx="21">
                  <c:v>TBD</c:v>
                </c:pt>
                <c:pt idx="22">
                  <c:v>TBD</c:v>
                </c:pt>
                <c:pt idx="23">
                  <c:v>TBD</c:v>
                </c:pt>
                <c:pt idx="24">
                  <c:v>TBD</c:v>
                </c:pt>
                <c:pt idx="25">
                  <c:v>TBD</c:v>
                </c:pt>
                <c:pt idx="26">
                  <c:v>TBD</c:v>
                </c:pt>
                <c:pt idx="27">
                  <c:v>TBD</c:v>
                </c:pt>
                <c:pt idx="28">
                  <c:v>TBD</c:v>
                </c:pt>
                <c:pt idx="29">
                  <c:v>TBD</c:v>
                </c:pt>
                <c:pt idx="30">
                  <c:v>TBD</c:v>
                </c:pt>
                <c:pt idx="31">
                  <c:v>TBD</c:v>
                </c:pt>
                <c:pt idx="32">
                  <c:v>TBD</c:v>
                </c:pt>
                <c:pt idx="33">
                  <c:v>TBD</c:v>
                </c:pt>
                <c:pt idx="34">
                  <c:v>Test</c:v>
                </c:pt>
              </c:strCache>
            </c:strRef>
          </c:cat>
          <c:val>
            <c:numRef>
              <c:f>'SUPPLEMENTAL SUMMARY'!$U$14:$AM$14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C47B-6E45-AD69-63431C818E43}"/>
            </c:ext>
          </c:extLst>
        </c:ser>
        <c:ser>
          <c:idx val="5"/>
          <c:order val="7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SUMMARY'!$AQ$7:$BY$7</c:f>
              <c:strCache>
                <c:ptCount val="35"/>
                <c:pt idx="0">
                  <c:v>Inappropriate Language</c:v>
                </c:pt>
                <c:pt idx="1">
                  <c:v>Verbal Confrontation</c:v>
                </c:pt>
                <c:pt idx="2">
                  <c:v>Insubordination</c:v>
                </c:pt>
                <c:pt idx="3">
                  <c:v>HIB</c:v>
                </c:pt>
                <c:pt idx="4">
                  <c:v>Cell Phone</c:v>
                </c:pt>
                <c:pt idx="5">
                  <c:v>Inappropriate Physical Contact</c:v>
                </c:pt>
                <c:pt idx="6">
                  <c:v>Fighting / Physical Altercation</c:v>
                </c:pt>
                <c:pt idx="7">
                  <c:v>Bus Misconduct</c:v>
                </c:pt>
                <c:pt idx="8">
                  <c:v>Theft</c:v>
                </c:pt>
                <c:pt idx="9">
                  <c:v>Verbal Threat</c:v>
                </c:pt>
                <c:pt idx="10">
                  <c:v>Tardy to School/Cut Class</c:v>
                </c:pt>
                <c:pt idx="11">
                  <c:v>Inappropriate behavior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TBD</c:v>
                </c:pt>
                <c:pt idx="19">
                  <c:v>TBD</c:v>
                </c:pt>
                <c:pt idx="20">
                  <c:v>TBD</c:v>
                </c:pt>
                <c:pt idx="21">
                  <c:v>TBD</c:v>
                </c:pt>
                <c:pt idx="22">
                  <c:v>TBD</c:v>
                </c:pt>
                <c:pt idx="23">
                  <c:v>TBD</c:v>
                </c:pt>
                <c:pt idx="24">
                  <c:v>TBD</c:v>
                </c:pt>
                <c:pt idx="25">
                  <c:v>TBD</c:v>
                </c:pt>
                <c:pt idx="26">
                  <c:v>TBD</c:v>
                </c:pt>
                <c:pt idx="27">
                  <c:v>TBD</c:v>
                </c:pt>
                <c:pt idx="28">
                  <c:v>TBD</c:v>
                </c:pt>
                <c:pt idx="29">
                  <c:v>TBD</c:v>
                </c:pt>
                <c:pt idx="30">
                  <c:v>TBD</c:v>
                </c:pt>
                <c:pt idx="31">
                  <c:v>TBD</c:v>
                </c:pt>
                <c:pt idx="32">
                  <c:v>TBD</c:v>
                </c:pt>
                <c:pt idx="33">
                  <c:v>TBD</c:v>
                </c:pt>
                <c:pt idx="34">
                  <c:v>Test</c:v>
                </c:pt>
              </c:strCache>
            </c:strRef>
          </c:cat>
          <c:val>
            <c:numRef>
              <c:f>'SUPPLEMENTAL SUMMARY'!$U$15:$AM$15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C47B-6E45-AD69-63431C818E43}"/>
            </c:ext>
          </c:extLst>
        </c:ser>
        <c:ser>
          <c:idx val="6"/>
          <c:order val="8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SUMMARY'!$AQ$7:$BY$7</c:f>
              <c:strCache>
                <c:ptCount val="35"/>
                <c:pt idx="0">
                  <c:v>Inappropriate Language</c:v>
                </c:pt>
                <c:pt idx="1">
                  <c:v>Verbal Confrontation</c:v>
                </c:pt>
                <c:pt idx="2">
                  <c:v>Insubordination</c:v>
                </c:pt>
                <c:pt idx="3">
                  <c:v>HIB</c:v>
                </c:pt>
                <c:pt idx="4">
                  <c:v>Cell Phone</c:v>
                </c:pt>
                <c:pt idx="5">
                  <c:v>Inappropriate Physical Contact</c:v>
                </c:pt>
                <c:pt idx="6">
                  <c:v>Fighting / Physical Altercation</c:v>
                </c:pt>
                <c:pt idx="7">
                  <c:v>Bus Misconduct</c:v>
                </c:pt>
                <c:pt idx="8">
                  <c:v>Theft</c:v>
                </c:pt>
                <c:pt idx="9">
                  <c:v>Verbal Threat</c:v>
                </c:pt>
                <c:pt idx="10">
                  <c:v>Tardy to School/Cut Class</c:v>
                </c:pt>
                <c:pt idx="11">
                  <c:v>Inappropriate behavior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TBD</c:v>
                </c:pt>
                <c:pt idx="19">
                  <c:v>TBD</c:v>
                </c:pt>
                <c:pt idx="20">
                  <c:v>TBD</c:v>
                </c:pt>
                <c:pt idx="21">
                  <c:v>TBD</c:v>
                </c:pt>
                <c:pt idx="22">
                  <c:v>TBD</c:v>
                </c:pt>
                <c:pt idx="23">
                  <c:v>TBD</c:v>
                </c:pt>
                <c:pt idx="24">
                  <c:v>TBD</c:v>
                </c:pt>
                <c:pt idx="25">
                  <c:v>TBD</c:v>
                </c:pt>
                <c:pt idx="26">
                  <c:v>TBD</c:v>
                </c:pt>
                <c:pt idx="27">
                  <c:v>TBD</c:v>
                </c:pt>
                <c:pt idx="28">
                  <c:v>TBD</c:v>
                </c:pt>
                <c:pt idx="29">
                  <c:v>TBD</c:v>
                </c:pt>
                <c:pt idx="30">
                  <c:v>TBD</c:v>
                </c:pt>
                <c:pt idx="31">
                  <c:v>TBD</c:v>
                </c:pt>
                <c:pt idx="32">
                  <c:v>TBD</c:v>
                </c:pt>
                <c:pt idx="33">
                  <c:v>TBD</c:v>
                </c:pt>
                <c:pt idx="34">
                  <c:v>Test</c:v>
                </c:pt>
              </c:strCache>
            </c:strRef>
          </c:cat>
          <c:val>
            <c:numRef>
              <c:f>'SUPPLEMENTAL SUMMARY'!$U$16:$AM$16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C47B-6E45-AD69-63431C818E43}"/>
            </c:ext>
          </c:extLst>
        </c:ser>
        <c:ser>
          <c:idx val="8"/>
          <c:order val="9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SUMMARY'!$AQ$7:$BY$7</c:f>
              <c:strCache>
                <c:ptCount val="35"/>
                <c:pt idx="0">
                  <c:v>Inappropriate Language</c:v>
                </c:pt>
                <c:pt idx="1">
                  <c:v>Verbal Confrontation</c:v>
                </c:pt>
                <c:pt idx="2">
                  <c:v>Insubordination</c:v>
                </c:pt>
                <c:pt idx="3">
                  <c:v>HIB</c:v>
                </c:pt>
                <c:pt idx="4">
                  <c:v>Cell Phone</c:v>
                </c:pt>
                <c:pt idx="5">
                  <c:v>Inappropriate Physical Contact</c:v>
                </c:pt>
                <c:pt idx="6">
                  <c:v>Fighting / Physical Altercation</c:v>
                </c:pt>
                <c:pt idx="7">
                  <c:v>Bus Misconduct</c:v>
                </c:pt>
                <c:pt idx="8">
                  <c:v>Theft</c:v>
                </c:pt>
                <c:pt idx="9">
                  <c:v>Verbal Threat</c:v>
                </c:pt>
                <c:pt idx="10">
                  <c:v>Tardy to School/Cut Class</c:v>
                </c:pt>
                <c:pt idx="11">
                  <c:v>Inappropriate behavior</c:v>
                </c:pt>
                <c:pt idx="12">
                  <c:v>TBD</c:v>
                </c:pt>
                <c:pt idx="13">
                  <c:v>TBD</c:v>
                </c:pt>
                <c:pt idx="14">
                  <c:v>TBD</c:v>
                </c:pt>
                <c:pt idx="15">
                  <c:v>TBD</c:v>
                </c:pt>
                <c:pt idx="16">
                  <c:v>TBD</c:v>
                </c:pt>
                <c:pt idx="17">
                  <c:v>TBD</c:v>
                </c:pt>
                <c:pt idx="18">
                  <c:v>TBD</c:v>
                </c:pt>
                <c:pt idx="19">
                  <c:v>TBD</c:v>
                </c:pt>
                <c:pt idx="20">
                  <c:v>TBD</c:v>
                </c:pt>
                <c:pt idx="21">
                  <c:v>TBD</c:v>
                </c:pt>
                <c:pt idx="22">
                  <c:v>TBD</c:v>
                </c:pt>
                <c:pt idx="23">
                  <c:v>TBD</c:v>
                </c:pt>
                <c:pt idx="24">
                  <c:v>TBD</c:v>
                </c:pt>
                <c:pt idx="25">
                  <c:v>TBD</c:v>
                </c:pt>
                <c:pt idx="26">
                  <c:v>TBD</c:v>
                </c:pt>
                <c:pt idx="27">
                  <c:v>TBD</c:v>
                </c:pt>
                <c:pt idx="28">
                  <c:v>TBD</c:v>
                </c:pt>
                <c:pt idx="29">
                  <c:v>TBD</c:v>
                </c:pt>
                <c:pt idx="30">
                  <c:v>TBD</c:v>
                </c:pt>
                <c:pt idx="31">
                  <c:v>TBD</c:v>
                </c:pt>
                <c:pt idx="32">
                  <c:v>TBD</c:v>
                </c:pt>
                <c:pt idx="33">
                  <c:v>TBD</c:v>
                </c:pt>
                <c:pt idx="34">
                  <c:v>Test</c:v>
                </c:pt>
              </c:strCache>
            </c:strRef>
          </c:cat>
          <c:val>
            <c:numRef>
              <c:f>'SUPPLEMENTAL SUMMARY'!$U$17:$AM$17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'SUPPLEMENTAL SUMMARY'!#REF!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C47B-6E45-AD69-63431C818E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79209248"/>
        <c:axId val="2077204112"/>
      </c:barChart>
      <c:catAx>
        <c:axId val="20792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204112"/>
        <c:crosses val="autoZero"/>
        <c:auto val="1"/>
        <c:lblAlgn val="ctr"/>
        <c:lblOffset val="100"/>
        <c:noMultiLvlLbl val="0"/>
      </c:catAx>
      <c:valAx>
        <c:axId val="207720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20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Supplemental</a:t>
            </a:r>
            <a:r>
              <a:rPr lang="en-US" baseline="0"/>
              <a:t> Data</a:t>
            </a:r>
            <a:r>
              <a:rPr lang="en-US"/>
              <a:t>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6601175002111626E-2"/>
          <c:y val="8.1066404342232765E-2"/>
          <c:w val="0.93631896802530201"/>
          <c:h val="0.85248906041760819"/>
        </c:manualLayout>
      </c:layout>
      <c:barChart>
        <c:barDir val="col"/>
        <c:grouping val="stacked"/>
        <c:varyColors val="0"/>
        <c:ser>
          <c:idx val="4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SUMMARY'!$CC$7:$CO$7</c:f>
              <c:strCache>
                <c:ptCount val="13"/>
                <c:pt idx="0">
                  <c:v>Visit to tne Nurse's Office </c:v>
                </c:pt>
                <c:pt idx="1">
                  <c:v>Visit to the Councelor's Offce</c:v>
                </c:pt>
                <c:pt idx="2">
                  <c:v># of Staff Managed Infraction forms filled</c:v>
                </c:pt>
                <c:pt idx="3">
                  <c:v># of students Enrolled in Secondary Intervetion </c:v>
                </c:pt>
                <c:pt idx="4">
                  <c:v>Visit to calming area</c:v>
                </c:pt>
                <c:pt idx="5">
                  <c:v>Met with a teacher buddy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'SUPPLEMENTAL SUMMARY'!$CC$8:$CO$8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0A72-42F2-B956-86381FA2EB2F}"/>
            </c:ext>
          </c:extLst>
        </c:ser>
        <c:ser>
          <c:idx val="7"/>
          <c:order val="1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SUMMARY'!$CC$7:$CO$7</c:f>
              <c:strCache>
                <c:ptCount val="13"/>
                <c:pt idx="0">
                  <c:v>Visit to tne Nurse's Office </c:v>
                </c:pt>
                <c:pt idx="1">
                  <c:v>Visit to the Councelor's Offce</c:v>
                </c:pt>
                <c:pt idx="2">
                  <c:v># of Staff Managed Infraction forms filled</c:v>
                </c:pt>
                <c:pt idx="3">
                  <c:v># of students Enrolled in Secondary Intervetion </c:v>
                </c:pt>
                <c:pt idx="4">
                  <c:v>Visit to calming area</c:v>
                </c:pt>
                <c:pt idx="5">
                  <c:v>Met with a teacher buddy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'SUPPLEMENTAL SUMMARY'!$CC$9:$CO$9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72-42F2-B956-86381FA2EB2F}"/>
            </c:ext>
          </c:extLst>
        </c:ser>
        <c:ser>
          <c:idx val="10"/>
          <c:order val="2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SUMMARY'!$CC$7:$CO$7</c:f>
              <c:strCache>
                <c:ptCount val="13"/>
                <c:pt idx="0">
                  <c:v>Visit to tne Nurse's Office </c:v>
                </c:pt>
                <c:pt idx="1">
                  <c:v>Visit to the Councelor's Offce</c:v>
                </c:pt>
                <c:pt idx="2">
                  <c:v># of Staff Managed Infraction forms filled</c:v>
                </c:pt>
                <c:pt idx="3">
                  <c:v># of students Enrolled in Secondary Intervetion </c:v>
                </c:pt>
                <c:pt idx="4">
                  <c:v>Visit to calming area</c:v>
                </c:pt>
                <c:pt idx="5">
                  <c:v>Met with a teacher buddy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'SUPPLEMENTAL SUMMARY'!$CC$10:$CO$10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72-42F2-B956-86381FA2EB2F}"/>
            </c:ext>
          </c:extLst>
        </c:ser>
        <c:ser>
          <c:idx val="0"/>
          <c:order val="3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SUMMARY'!$CC$7:$CO$7</c:f>
              <c:strCache>
                <c:ptCount val="13"/>
                <c:pt idx="0">
                  <c:v>Visit to tne Nurse's Office </c:v>
                </c:pt>
                <c:pt idx="1">
                  <c:v>Visit to the Councelor's Offce</c:v>
                </c:pt>
                <c:pt idx="2">
                  <c:v># of Staff Managed Infraction forms filled</c:v>
                </c:pt>
                <c:pt idx="3">
                  <c:v># of students Enrolled in Secondary Intervetion </c:v>
                </c:pt>
                <c:pt idx="4">
                  <c:v>Visit to calming area</c:v>
                </c:pt>
                <c:pt idx="5">
                  <c:v>Met with a teacher buddy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'SUPPLEMENTAL SUMMARY'!$CC$11:$CO$11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72-42F2-B956-86381FA2EB2F}"/>
            </c:ext>
          </c:extLst>
        </c:ser>
        <c:ser>
          <c:idx val="1"/>
          <c:order val="4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SUMMARY'!$CC$7:$CO$7</c:f>
              <c:strCache>
                <c:ptCount val="13"/>
                <c:pt idx="0">
                  <c:v>Visit to tne Nurse's Office </c:v>
                </c:pt>
                <c:pt idx="1">
                  <c:v>Visit to the Councelor's Offce</c:v>
                </c:pt>
                <c:pt idx="2">
                  <c:v># of Staff Managed Infraction forms filled</c:v>
                </c:pt>
                <c:pt idx="3">
                  <c:v># of students Enrolled in Secondary Intervetion </c:v>
                </c:pt>
                <c:pt idx="4">
                  <c:v>Visit to calming area</c:v>
                </c:pt>
                <c:pt idx="5">
                  <c:v>Met with a teacher buddy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'SUPPLEMENTAL SUMMARY'!$CC$12:$CO$12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72-42F2-B956-86381FA2EB2F}"/>
            </c:ext>
          </c:extLst>
        </c:ser>
        <c:ser>
          <c:idx val="2"/>
          <c:order val="5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SUMMARY'!$CC$7:$CO$7</c:f>
              <c:strCache>
                <c:ptCount val="13"/>
                <c:pt idx="0">
                  <c:v>Visit to tne Nurse's Office </c:v>
                </c:pt>
                <c:pt idx="1">
                  <c:v>Visit to the Councelor's Offce</c:v>
                </c:pt>
                <c:pt idx="2">
                  <c:v># of Staff Managed Infraction forms filled</c:v>
                </c:pt>
                <c:pt idx="3">
                  <c:v># of students Enrolled in Secondary Intervetion </c:v>
                </c:pt>
                <c:pt idx="4">
                  <c:v>Visit to calming area</c:v>
                </c:pt>
                <c:pt idx="5">
                  <c:v>Met with a teacher buddy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'SUPPLEMENTAL SUMMARY'!$CC$13:$CO$13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72-42F2-B956-86381FA2EB2F}"/>
            </c:ext>
          </c:extLst>
        </c:ser>
        <c:ser>
          <c:idx val="3"/>
          <c:order val="6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SUMMARY'!$CC$7:$CO$7</c:f>
              <c:strCache>
                <c:ptCount val="13"/>
                <c:pt idx="0">
                  <c:v>Visit to tne Nurse's Office </c:v>
                </c:pt>
                <c:pt idx="1">
                  <c:v>Visit to the Councelor's Offce</c:v>
                </c:pt>
                <c:pt idx="2">
                  <c:v># of Staff Managed Infraction forms filled</c:v>
                </c:pt>
                <c:pt idx="3">
                  <c:v># of students Enrolled in Secondary Intervetion </c:v>
                </c:pt>
                <c:pt idx="4">
                  <c:v>Visit to calming area</c:v>
                </c:pt>
                <c:pt idx="5">
                  <c:v>Met with a teacher buddy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'SUPPLEMENTAL SUMMARY'!$CC$14:$CO$14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72-42F2-B956-86381FA2EB2F}"/>
            </c:ext>
          </c:extLst>
        </c:ser>
        <c:ser>
          <c:idx val="5"/>
          <c:order val="7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SUMMARY'!$CC$7:$CO$7</c:f>
              <c:strCache>
                <c:ptCount val="13"/>
                <c:pt idx="0">
                  <c:v>Visit to tne Nurse's Office </c:v>
                </c:pt>
                <c:pt idx="1">
                  <c:v>Visit to the Councelor's Offce</c:v>
                </c:pt>
                <c:pt idx="2">
                  <c:v># of Staff Managed Infraction forms filled</c:v>
                </c:pt>
                <c:pt idx="3">
                  <c:v># of students Enrolled in Secondary Intervetion </c:v>
                </c:pt>
                <c:pt idx="4">
                  <c:v>Visit to calming area</c:v>
                </c:pt>
                <c:pt idx="5">
                  <c:v>Met with a teacher buddy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'SUPPLEMENTAL SUMMARY'!$CC$15:$CO$15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72-42F2-B956-86381FA2EB2F}"/>
            </c:ext>
          </c:extLst>
        </c:ser>
        <c:ser>
          <c:idx val="6"/>
          <c:order val="8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SUMMARY'!$CC$7:$CO$7</c:f>
              <c:strCache>
                <c:ptCount val="13"/>
                <c:pt idx="0">
                  <c:v>Visit to tne Nurse's Office </c:v>
                </c:pt>
                <c:pt idx="1">
                  <c:v>Visit to the Councelor's Offce</c:v>
                </c:pt>
                <c:pt idx="2">
                  <c:v># of Staff Managed Infraction forms filled</c:v>
                </c:pt>
                <c:pt idx="3">
                  <c:v># of students Enrolled in Secondary Intervetion </c:v>
                </c:pt>
                <c:pt idx="4">
                  <c:v>Visit to calming area</c:v>
                </c:pt>
                <c:pt idx="5">
                  <c:v>Met with a teacher buddy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'SUPPLEMENTAL SUMMARY'!$CC$16:$CO$16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72-42F2-B956-86381FA2EB2F}"/>
            </c:ext>
          </c:extLst>
        </c:ser>
        <c:ser>
          <c:idx val="8"/>
          <c:order val="9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'SUPPLEMENTAL SUMMARY'!$CC$7:$CO$7</c:f>
              <c:strCache>
                <c:ptCount val="13"/>
                <c:pt idx="0">
                  <c:v>Visit to tne Nurse's Office </c:v>
                </c:pt>
                <c:pt idx="1">
                  <c:v>Visit to the Councelor's Offce</c:v>
                </c:pt>
                <c:pt idx="2">
                  <c:v># of Staff Managed Infraction forms filled</c:v>
                </c:pt>
                <c:pt idx="3">
                  <c:v># of students Enrolled in Secondary Intervetion </c:v>
                </c:pt>
                <c:pt idx="4">
                  <c:v>Visit to calming area</c:v>
                </c:pt>
                <c:pt idx="5">
                  <c:v>Met with a teacher buddy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'SUPPLEMENTAL SUMMARY'!$CC$17:$CO$17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72-42F2-B956-86381FA2EB2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79209248"/>
        <c:axId val="2077204112"/>
      </c:barChart>
      <c:catAx>
        <c:axId val="20792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204112"/>
        <c:crosses val="autoZero"/>
        <c:auto val="1"/>
        <c:lblAlgn val="ctr"/>
        <c:lblOffset val="100"/>
        <c:noMultiLvlLbl val="0"/>
      </c:catAx>
      <c:valAx>
        <c:axId val="207720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20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2.png"/><Relationship Id="rId1" Type="http://schemas.openxmlformats.org/officeDocument/2006/relationships/chart" Target="../charts/chart5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41275</xdr:colOff>
      <xdr:row>23</xdr:row>
      <xdr:rowOff>17574</xdr:rowOff>
    </xdr:from>
    <xdr:to>
      <xdr:col>14</xdr:col>
      <xdr:colOff>38100</xdr:colOff>
      <xdr:row>53</xdr:row>
      <xdr:rowOff>46784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27A9BB5E-7745-F84E-A704-39B2B4DA0C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689033</xdr:colOff>
      <xdr:row>56</xdr:row>
      <xdr:rowOff>185751</xdr:rowOff>
    </xdr:from>
    <xdr:to>
      <xdr:col>14</xdr:col>
      <xdr:colOff>79202</xdr:colOff>
      <xdr:row>60</xdr:row>
      <xdr:rowOff>73003</xdr:rowOff>
    </xdr:to>
    <xdr:pic>
      <xdr:nvPicPr>
        <xdr:cNvPr id="21" name="Picture 20" descr="PBSIS Banner">
          <a:extLst>
            <a:ext uri="{FF2B5EF4-FFF2-40B4-BE49-F238E27FC236}">
              <a16:creationId xmlns:a16="http://schemas.microsoft.com/office/drawing/2014/main" id="{C82CF2AB-EA22-184C-B2DE-4220799E246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60" t="-3" r="19851" b="31433"/>
        <a:stretch/>
      </xdr:blipFill>
      <xdr:spPr bwMode="auto">
        <a:xfrm>
          <a:off x="9025313" y="12194871"/>
          <a:ext cx="1996209" cy="660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304023</xdr:colOff>
      <xdr:row>57</xdr:row>
      <xdr:rowOff>12239</xdr:rowOff>
    </xdr:from>
    <xdr:ext cx="2349500" cy="643712"/>
    <xdr:pic>
      <xdr:nvPicPr>
        <xdr:cNvPr id="23" name="Picture 22" descr="PBSIS Banner">
          <a:extLst>
            <a:ext uri="{FF2B5EF4-FFF2-40B4-BE49-F238E27FC236}">
              <a16:creationId xmlns:a16="http://schemas.microsoft.com/office/drawing/2014/main" id="{D39A1277-AAFA-8F44-9A27-68502C2A8D5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60" t="-3" r="19851" b="31433"/>
        <a:stretch/>
      </xdr:blipFill>
      <xdr:spPr bwMode="auto">
        <a:xfrm>
          <a:off x="14431503" y="12219479"/>
          <a:ext cx="2349500" cy="643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17</xdr:col>
      <xdr:colOff>40407</xdr:colOff>
      <xdr:row>30</xdr:row>
      <xdr:rowOff>25398</xdr:rowOff>
    </xdr:from>
    <xdr:to>
      <xdr:col>22</xdr:col>
      <xdr:colOff>900544</xdr:colOff>
      <xdr:row>53</xdr:row>
      <xdr:rowOff>115454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55B8154-C012-5641-BB3F-F28745A344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48</xdr:col>
      <xdr:colOff>197616</xdr:colOff>
      <xdr:row>56</xdr:row>
      <xdr:rowOff>187499</xdr:rowOff>
    </xdr:from>
    <xdr:ext cx="2349500" cy="643712"/>
    <xdr:pic>
      <xdr:nvPicPr>
        <xdr:cNvPr id="27" name="Picture 26" descr="PBSIS Banner">
          <a:extLst>
            <a:ext uri="{FF2B5EF4-FFF2-40B4-BE49-F238E27FC236}">
              <a16:creationId xmlns:a16="http://schemas.microsoft.com/office/drawing/2014/main" id="{ACB801EB-D037-3F48-9A37-6902A72961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60" t="-3" r="19851" b="31433"/>
        <a:stretch/>
      </xdr:blipFill>
      <xdr:spPr bwMode="auto">
        <a:xfrm>
          <a:off x="25831296" y="12196619"/>
          <a:ext cx="2349500" cy="643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25</xdr:col>
      <xdr:colOff>163284</xdr:colOff>
      <xdr:row>23</xdr:row>
      <xdr:rowOff>0</xdr:rowOff>
    </xdr:from>
    <xdr:to>
      <xdr:col>53</xdr:col>
      <xdr:colOff>359228</xdr:colOff>
      <xdr:row>55</xdr:row>
      <xdr:rowOff>32658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03703D9-BAA2-40E2-9D1A-D18631E33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135254</xdr:colOff>
      <xdr:row>64</xdr:row>
      <xdr:rowOff>37464</xdr:rowOff>
    </xdr:from>
    <xdr:to>
      <xdr:col>14</xdr:col>
      <xdr:colOff>59530</xdr:colOff>
      <xdr:row>94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021514-991B-4FB5-8830-D6B7754EBA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11</xdr:col>
      <xdr:colOff>553402</xdr:colOff>
      <xdr:row>94</xdr:row>
      <xdr:rowOff>65247</xdr:rowOff>
    </xdr:from>
    <xdr:to>
      <xdr:col>13</xdr:col>
      <xdr:colOff>818918</xdr:colOff>
      <xdr:row>97</xdr:row>
      <xdr:rowOff>149190</xdr:rowOff>
    </xdr:to>
    <xdr:pic>
      <xdr:nvPicPr>
        <xdr:cNvPr id="9" name="Picture 8" descr="PBSIS Banner">
          <a:extLst>
            <a:ext uri="{FF2B5EF4-FFF2-40B4-BE49-F238E27FC236}">
              <a16:creationId xmlns:a16="http://schemas.microsoft.com/office/drawing/2014/main" id="{B673F536-52B0-4023-9411-94A75080A8F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60" t="-3" r="19851" b="31433"/>
        <a:stretch/>
      </xdr:blipFill>
      <xdr:spPr bwMode="auto">
        <a:xfrm>
          <a:off x="9399746" y="19651028"/>
          <a:ext cx="2031451" cy="691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53976</xdr:colOff>
      <xdr:row>17</xdr:row>
      <xdr:rowOff>157274</xdr:rowOff>
    </xdr:from>
    <xdr:to>
      <xdr:col>17</xdr:col>
      <xdr:colOff>279400</xdr:colOff>
      <xdr:row>50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C43F6A-B4FC-4BD8-AEC2-45B04346FB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279400</xdr:colOff>
      <xdr:row>51</xdr:row>
      <xdr:rowOff>115109</xdr:rowOff>
    </xdr:from>
    <xdr:ext cx="2349500" cy="643712"/>
    <xdr:pic>
      <xdr:nvPicPr>
        <xdr:cNvPr id="4" name="Picture 3" descr="PBSIS Banner">
          <a:extLst>
            <a:ext uri="{FF2B5EF4-FFF2-40B4-BE49-F238E27FC236}">
              <a16:creationId xmlns:a16="http://schemas.microsoft.com/office/drawing/2014/main" id="{18A1FCA8-3C19-4511-B5AD-1DD7B82A1BF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60" t="-3" r="19851" b="31433"/>
        <a:stretch/>
      </xdr:blipFill>
      <xdr:spPr bwMode="auto">
        <a:xfrm>
          <a:off x="3851275" y="11576859"/>
          <a:ext cx="2349500" cy="643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20</xdr:col>
      <xdr:colOff>0</xdr:colOff>
      <xdr:row>17</xdr:row>
      <xdr:rowOff>157274</xdr:rowOff>
    </xdr:from>
    <xdr:to>
      <xdr:col>39</xdr:col>
      <xdr:colOff>279400</xdr:colOff>
      <xdr:row>50</xdr:row>
      <xdr:rowOff>15875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DD7E8AE-01A1-E047-B775-0B19EE3DA7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32</xdr:col>
      <xdr:colOff>5716</xdr:colOff>
      <xdr:row>52</xdr:row>
      <xdr:rowOff>31766</xdr:rowOff>
    </xdr:from>
    <xdr:ext cx="2349500" cy="643712"/>
    <xdr:pic>
      <xdr:nvPicPr>
        <xdr:cNvPr id="6" name="Picture 5" descr="PBSIS Banner">
          <a:extLst>
            <a:ext uri="{FF2B5EF4-FFF2-40B4-BE49-F238E27FC236}">
              <a16:creationId xmlns:a16="http://schemas.microsoft.com/office/drawing/2014/main" id="{E241003E-B522-D44A-9305-112E6EF2C39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60" t="-3" r="19851" b="31433"/>
        <a:stretch/>
      </xdr:blipFill>
      <xdr:spPr bwMode="auto">
        <a:xfrm>
          <a:off x="10042685" y="12926235"/>
          <a:ext cx="2349500" cy="643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42</xdr:col>
      <xdr:colOff>0</xdr:colOff>
      <xdr:row>17</xdr:row>
      <xdr:rowOff>157274</xdr:rowOff>
    </xdr:from>
    <xdr:to>
      <xdr:col>77</xdr:col>
      <xdr:colOff>279400</xdr:colOff>
      <xdr:row>53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6A5F48E-7EE0-B040-8E04-9174C657E7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70</xdr:col>
      <xdr:colOff>29527</xdr:colOff>
      <xdr:row>51</xdr:row>
      <xdr:rowOff>79390</xdr:rowOff>
    </xdr:from>
    <xdr:ext cx="2349500" cy="643712"/>
    <xdr:pic>
      <xdr:nvPicPr>
        <xdr:cNvPr id="8" name="Picture 7" descr="PBSIS Banner">
          <a:extLst>
            <a:ext uri="{FF2B5EF4-FFF2-40B4-BE49-F238E27FC236}">
              <a16:creationId xmlns:a16="http://schemas.microsoft.com/office/drawing/2014/main" id="{36A55F8E-509D-8B44-86B3-39A12A6D525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60" t="-3" r="19851" b="31433"/>
        <a:stretch/>
      </xdr:blipFill>
      <xdr:spPr bwMode="auto">
        <a:xfrm>
          <a:off x="21651277" y="12771453"/>
          <a:ext cx="2349500" cy="643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80</xdr:col>
      <xdr:colOff>0</xdr:colOff>
      <xdr:row>18</xdr:row>
      <xdr:rowOff>161084</xdr:rowOff>
    </xdr:from>
    <xdr:to>
      <xdr:col>98</xdr:col>
      <xdr:colOff>323850</xdr:colOff>
      <xdr:row>50</xdr:row>
      <xdr:rowOff>95250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712602EC-33EC-48BA-90E0-8A425F8CC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92</xdr:col>
      <xdr:colOff>5716</xdr:colOff>
      <xdr:row>53</xdr:row>
      <xdr:rowOff>31766</xdr:rowOff>
    </xdr:from>
    <xdr:ext cx="2349500" cy="643712"/>
    <xdr:pic>
      <xdr:nvPicPr>
        <xdr:cNvPr id="14" name="Picture 13" descr="PBSIS Banner">
          <a:extLst>
            <a:ext uri="{FF2B5EF4-FFF2-40B4-BE49-F238E27FC236}">
              <a16:creationId xmlns:a16="http://schemas.microsoft.com/office/drawing/2014/main" id="{23E0521E-0797-4BB4-8864-49B3AC90BE7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60" t="-3" r="19851" b="31433"/>
        <a:stretch/>
      </xdr:blipFill>
      <xdr:spPr bwMode="auto">
        <a:xfrm>
          <a:off x="10237471" y="13326761"/>
          <a:ext cx="2349500" cy="643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D6320-FD46-FB4D-8664-9AE0ADF2A5FC}">
  <sheetPr codeName="Sheet1">
    <tabColor theme="8"/>
  </sheetPr>
  <dimension ref="B1:BD533"/>
  <sheetViews>
    <sheetView tabSelected="1" zoomScale="70" zoomScaleNormal="70" zoomScaleSheetLayoutView="50" workbookViewId="0">
      <selection activeCell="W22" sqref="W22"/>
    </sheetView>
  </sheetViews>
  <sheetFormatPr defaultColWidth="14.42578125" defaultRowHeight="15" customHeight="1" x14ac:dyDescent="0.25"/>
  <cols>
    <col min="1" max="1" width="2.28515625" style="2" customWidth="1"/>
    <col min="2" max="2" width="2.42578125" style="2" customWidth="1"/>
    <col min="3" max="3" width="12.7109375" style="7" customWidth="1"/>
    <col min="4" max="4" width="12.28515625" style="1" customWidth="1"/>
    <col min="5" max="5" width="21.7109375" style="1" customWidth="1"/>
    <col min="6" max="14" width="12.7109375" style="2" customWidth="1"/>
    <col min="15" max="15" width="2.7109375" style="2" customWidth="1"/>
    <col min="16" max="16" width="3.42578125" style="2" customWidth="1"/>
    <col min="17" max="17" width="2.42578125" style="2" customWidth="1"/>
    <col min="18" max="23" width="12.7109375" style="2" customWidth="1"/>
    <col min="24" max="24" width="2.7109375" style="2" customWidth="1"/>
    <col min="25" max="25" width="3.140625" style="2" customWidth="1"/>
    <col min="26" max="26" width="2.42578125" style="2" customWidth="1"/>
    <col min="27" max="27" width="7.7109375" style="1" bestFit="1" customWidth="1"/>
    <col min="28" max="28" width="3.28515625" style="1" bestFit="1" customWidth="1"/>
    <col min="29" max="29" width="5" style="1" bestFit="1" customWidth="1"/>
    <col min="30" max="30" width="6.140625" style="1" bestFit="1" customWidth="1"/>
    <col min="31" max="31" width="7.7109375" style="1" bestFit="1" customWidth="1"/>
    <col min="32" max="32" width="3.28515625" style="1" bestFit="1" customWidth="1"/>
    <col min="33" max="33" width="6" style="1" bestFit="1" customWidth="1"/>
    <col min="34" max="34" width="6.140625" style="1" bestFit="1" customWidth="1"/>
    <col min="35" max="35" width="7.7109375" style="1" bestFit="1" customWidth="1"/>
    <col min="36" max="36" width="3.28515625" style="1" bestFit="1" customWidth="1"/>
    <col min="37" max="37" width="6" style="1" bestFit="1" customWidth="1"/>
    <col min="38" max="38" width="6.140625" style="1" bestFit="1" customWidth="1"/>
    <col min="39" max="39" width="7.7109375" style="1" bestFit="1" customWidth="1"/>
    <col min="40" max="40" width="2.42578125" style="1" bestFit="1" customWidth="1"/>
    <col min="41" max="41" width="5" style="1" bestFit="1" customWidth="1"/>
    <col min="42" max="42" width="6.140625" style="1" bestFit="1" customWidth="1"/>
    <col min="43" max="43" width="7.7109375" style="1" bestFit="1" customWidth="1"/>
    <col min="44" max="44" width="2.42578125" style="1" bestFit="1" customWidth="1"/>
    <col min="45" max="45" width="5" style="1" bestFit="1" customWidth="1"/>
    <col min="46" max="46" width="6.140625" style="1" bestFit="1" customWidth="1"/>
    <col min="47" max="47" width="7.7109375" style="1" bestFit="1" customWidth="1"/>
    <col min="48" max="48" width="3.28515625" style="1" bestFit="1" customWidth="1"/>
    <col min="49" max="49" width="6" style="1" bestFit="1" customWidth="1"/>
    <col min="50" max="50" width="6.140625" style="1" bestFit="1" customWidth="1"/>
    <col min="51" max="51" width="7.7109375" style="1" bestFit="1" customWidth="1"/>
    <col min="52" max="52" width="2.42578125" style="1" bestFit="1" customWidth="1"/>
    <col min="53" max="54" width="7.28515625" style="1" bestFit="1" customWidth="1"/>
    <col min="55" max="55" width="2.7109375" style="2" customWidth="1"/>
    <col min="56" max="16384" width="14.42578125" style="2"/>
  </cols>
  <sheetData>
    <row r="1" spans="2:55" ht="34.5" customHeight="1" x14ac:dyDescent="0.25">
      <c r="C1" s="241" t="s">
        <v>69</v>
      </c>
      <c r="D1" s="242"/>
      <c r="E1" s="109" t="s">
        <v>17</v>
      </c>
      <c r="F1" s="254" t="s">
        <v>70</v>
      </c>
      <c r="G1" s="255"/>
      <c r="H1" s="255"/>
      <c r="I1" s="255"/>
      <c r="J1" s="255"/>
      <c r="K1" s="255"/>
      <c r="L1" s="255"/>
      <c r="M1" s="255"/>
      <c r="N1" s="255"/>
      <c r="O1" s="255"/>
    </row>
    <row r="2" spans="2:55" ht="34.5" customHeight="1" thickBot="1" x14ac:dyDescent="0.3">
      <c r="C2" s="243" t="s">
        <v>68</v>
      </c>
      <c r="D2" s="244"/>
      <c r="E2" s="110" t="s">
        <v>57</v>
      </c>
      <c r="F2" s="254"/>
      <c r="G2" s="255"/>
      <c r="H2" s="255"/>
      <c r="I2" s="255"/>
      <c r="J2" s="255"/>
      <c r="K2" s="255"/>
      <c r="L2" s="255"/>
      <c r="M2" s="255"/>
      <c r="N2" s="255"/>
      <c r="O2" s="255"/>
    </row>
    <row r="4" spans="2:55" ht="10.15" customHeight="1" thickBot="1" x14ac:dyDescent="0.3">
      <c r="M4" s="3"/>
    </row>
    <row r="5" spans="2:55" ht="10.15" customHeight="1" x14ac:dyDescent="0.25">
      <c r="B5" s="15"/>
      <c r="C5" s="16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9"/>
      <c r="Q5" s="15"/>
      <c r="R5" s="18"/>
      <c r="S5" s="18"/>
      <c r="T5" s="18"/>
      <c r="U5" s="18"/>
      <c r="V5" s="18"/>
      <c r="W5" s="18"/>
      <c r="X5" s="19"/>
      <c r="Z5" s="15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9"/>
    </row>
    <row r="6" spans="2:55" ht="28.9" customHeight="1" x14ac:dyDescent="0.25">
      <c r="B6" s="20"/>
      <c r="C6" s="253" t="s">
        <v>59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1"/>
      <c r="Q6" s="20"/>
      <c r="R6" s="253" t="str">
        <f>E2&amp;" Risk Ratio for IEP "&amp;504</f>
        <v>OCR Risk Ratio for IEP 504</v>
      </c>
      <c r="S6" s="253"/>
      <c r="T6" s="253"/>
      <c r="U6" s="253"/>
      <c r="V6" s="253"/>
      <c r="W6" s="253"/>
      <c r="X6" s="21"/>
      <c r="Z6" s="20"/>
      <c r="AA6" s="253" t="str">
        <f>E2&amp;" Risk Ratio for Race &amp; Ethnicity"</f>
        <v>OCR Risk Ratio for Race &amp; Ethnicity</v>
      </c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1"/>
    </row>
    <row r="7" spans="2:55" x14ac:dyDescent="0.25">
      <c r="B7" s="20"/>
      <c r="C7" s="12"/>
      <c r="D7" s="9"/>
      <c r="E7" s="9"/>
      <c r="F7" s="8"/>
      <c r="G7" s="8"/>
      <c r="H7" s="8"/>
      <c r="I7" s="8"/>
      <c r="J7" s="8"/>
      <c r="K7" s="8"/>
      <c r="L7" s="8"/>
      <c r="M7" s="8"/>
      <c r="N7" s="8"/>
      <c r="O7" s="21"/>
      <c r="Q7" s="20"/>
      <c r="R7" s="8"/>
      <c r="S7" s="8"/>
      <c r="T7" s="8"/>
      <c r="U7" s="8"/>
      <c r="V7" s="8"/>
      <c r="W7" s="8"/>
      <c r="X7" s="21"/>
      <c r="Z7" s="20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21"/>
    </row>
    <row r="8" spans="2:55" x14ac:dyDescent="0.25">
      <c r="B8" s="20"/>
      <c r="C8" s="82"/>
      <c r="D8" s="82"/>
      <c r="E8" s="9"/>
      <c r="F8" s="8"/>
      <c r="G8" s="8"/>
      <c r="H8" s="8"/>
      <c r="I8" s="8"/>
      <c r="J8" s="8"/>
      <c r="K8" s="8"/>
      <c r="L8" s="8"/>
      <c r="M8" s="8"/>
      <c r="N8" s="8"/>
      <c r="O8" s="21"/>
      <c r="Q8" s="20"/>
      <c r="R8" s="8"/>
      <c r="S8" s="8"/>
      <c r="T8" s="8"/>
      <c r="U8" s="8"/>
      <c r="V8" s="8"/>
      <c r="W8" s="8"/>
      <c r="X8" s="21"/>
      <c r="Z8" s="20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21"/>
    </row>
    <row r="9" spans="2:55" ht="15" customHeight="1" x14ac:dyDescent="0.25">
      <c r="B9" s="20"/>
      <c r="C9" s="27"/>
      <c r="D9" s="28"/>
      <c r="E9" s="28"/>
      <c r="F9" s="29"/>
      <c r="G9" s="29"/>
      <c r="H9" s="29"/>
      <c r="I9" s="29"/>
      <c r="J9" s="29"/>
      <c r="K9" s="29"/>
      <c r="L9" s="29"/>
      <c r="M9" s="29"/>
      <c r="N9" s="29"/>
      <c r="O9" s="21"/>
      <c r="Q9" s="20"/>
      <c r="R9" s="29"/>
      <c r="S9" s="29"/>
      <c r="T9" s="29"/>
      <c r="U9" s="29"/>
      <c r="V9" s="29"/>
      <c r="W9" s="29"/>
      <c r="X9" s="21"/>
      <c r="Z9" s="20"/>
      <c r="AA9" s="245" t="s">
        <v>15</v>
      </c>
      <c r="AB9" s="246"/>
      <c r="AC9" s="246"/>
      <c r="AD9" s="247"/>
      <c r="AE9" s="251" t="s">
        <v>54</v>
      </c>
      <c r="AF9" s="246"/>
      <c r="AG9" s="246"/>
      <c r="AH9" s="247"/>
      <c r="AI9" s="251" t="s">
        <v>39</v>
      </c>
      <c r="AJ9" s="246"/>
      <c r="AK9" s="246"/>
      <c r="AL9" s="247"/>
      <c r="AM9" s="251" t="s">
        <v>55</v>
      </c>
      <c r="AN9" s="246"/>
      <c r="AO9" s="246"/>
      <c r="AP9" s="247"/>
      <c r="AQ9" s="251" t="s">
        <v>40</v>
      </c>
      <c r="AR9" s="246"/>
      <c r="AS9" s="246"/>
      <c r="AT9" s="247"/>
      <c r="AU9" s="251" t="s">
        <v>38</v>
      </c>
      <c r="AV9" s="246"/>
      <c r="AW9" s="246"/>
      <c r="AX9" s="247"/>
      <c r="AY9" s="251" t="s">
        <v>22</v>
      </c>
      <c r="AZ9" s="246"/>
      <c r="BA9" s="246"/>
      <c r="BB9" s="247"/>
      <c r="BC9" s="21"/>
    </row>
    <row r="10" spans="2:55" ht="19.5" thickBot="1" x14ac:dyDescent="0.35">
      <c r="B10" s="20"/>
      <c r="C10" s="27"/>
      <c r="D10" s="28"/>
      <c r="E10" s="28"/>
      <c r="F10" s="256" t="s">
        <v>24</v>
      </c>
      <c r="G10" s="257"/>
      <c r="H10" s="258"/>
      <c r="I10" s="262" t="s">
        <v>25</v>
      </c>
      <c r="J10" s="263"/>
      <c r="K10" s="263"/>
      <c r="L10" s="259" t="s">
        <v>26</v>
      </c>
      <c r="M10" s="260"/>
      <c r="N10" s="261"/>
      <c r="O10" s="21"/>
      <c r="Q10" s="20"/>
      <c r="R10" s="245" t="str">
        <f>IF(E2="ISS","In School Suspension", IF(E2="OSS", "Out of School Suspension", "Office Conduct Referrals"))</f>
        <v>Office Conduct Referrals</v>
      </c>
      <c r="S10" s="246"/>
      <c r="T10" s="246"/>
      <c r="U10" s="245" t="s">
        <v>20</v>
      </c>
      <c r="V10" s="246"/>
      <c r="W10" s="247"/>
      <c r="X10" s="21"/>
      <c r="Z10" s="20"/>
      <c r="AA10" s="248"/>
      <c r="AB10" s="249"/>
      <c r="AC10" s="249"/>
      <c r="AD10" s="250"/>
      <c r="AE10" s="252"/>
      <c r="AF10" s="249"/>
      <c r="AG10" s="249"/>
      <c r="AH10" s="250"/>
      <c r="AI10" s="252"/>
      <c r="AJ10" s="249"/>
      <c r="AK10" s="249"/>
      <c r="AL10" s="250"/>
      <c r="AM10" s="252"/>
      <c r="AN10" s="249"/>
      <c r="AO10" s="249"/>
      <c r="AP10" s="250"/>
      <c r="AQ10" s="252"/>
      <c r="AR10" s="249"/>
      <c r="AS10" s="249"/>
      <c r="AT10" s="250"/>
      <c r="AU10" s="252"/>
      <c r="AV10" s="249"/>
      <c r="AW10" s="249"/>
      <c r="AX10" s="250"/>
      <c r="AY10" s="252"/>
      <c r="AZ10" s="249"/>
      <c r="BA10" s="249"/>
      <c r="BB10" s="250"/>
      <c r="BC10" s="21"/>
    </row>
    <row r="11" spans="2:55" ht="37.5" thickBot="1" x14ac:dyDescent="0.3">
      <c r="B11" s="20"/>
      <c r="C11" s="30" t="s">
        <v>18</v>
      </c>
      <c r="D11" s="31" t="s">
        <v>27</v>
      </c>
      <c r="E11" s="31" t="s">
        <v>20</v>
      </c>
      <c r="F11" s="32" t="s">
        <v>14</v>
      </c>
      <c r="G11" s="33" t="s">
        <v>16</v>
      </c>
      <c r="H11" s="34" t="s">
        <v>28</v>
      </c>
      <c r="I11" s="32" t="s">
        <v>14</v>
      </c>
      <c r="J11" s="33" t="s">
        <v>16</v>
      </c>
      <c r="K11" s="33" t="s">
        <v>29</v>
      </c>
      <c r="L11" s="32" t="s">
        <v>14</v>
      </c>
      <c r="M11" s="33" t="s">
        <v>16</v>
      </c>
      <c r="N11" s="34" t="s">
        <v>30</v>
      </c>
      <c r="O11" s="21"/>
      <c r="Q11" s="20"/>
      <c r="R11" s="32" t="s">
        <v>14</v>
      </c>
      <c r="S11" s="33" t="s">
        <v>16</v>
      </c>
      <c r="T11" s="33" t="s">
        <v>33</v>
      </c>
      <c r="U11" s="32" t="s">
        <v>14</v>
      </c>
      <c r="V11" s="33" t="s">
        <v>16</v>
      </c>
      <c r="W11" s="55" t="s">
        <v>33</v>
      </c>
      <c r="X11" s="21"/>
      <c r="Z11" s="20"/>
      <c r="AA11" s="75" t="s">
        <v>58</v>
      </c>
      <c r="AB11" s="74" t="s">
        <v>62</v>
      </c>
      <c r="AC11" s="74" t="s">
        <v>63</v>
      </c>
      <c r="AD11" s="76" t="s">
        <v>56</v>
      </c>
      <c r="AE11" s="75" t="s">
        <v>58</v>
      </c>
      <c r="AF11" s="74" t="s">
        <v>62</v>
      </c>
      <c r="AG11" s="74" t="s">
        <v>63</v>
      </c>
      <c r="AH11" s="76" t="s">
        <v>56</v>
      </c>
      <c r="AI11" s="75" t="s">
        <v>58</v>
      </c>
      <c r="AJ11" s="74" t="s">
        <v>62</v>
      </c>
      <c r="AK11" s="74" t="s">
        <v>63</v>
      </c>
      <c r="AL11" s="76" t="s">
        <v>56</v>
      </c>
      <c r="AM11" s="75" t="s">
        <v>58</v>
      </c>
      <c r="AN11" s="74" t="s">
        <v>62</v>
      </c>
      <c r="AO11" s="74" t="s">
        <v>63</v>
      </c>
      <c r="AP11" s="76" t="s">
        <v>56</v>
      </c>
      <c r="AQ11" s="75" t="s">
        <v>58</v>
      </c>
      <c r="AR11" s="74" t="s">
        <v>62</v>
      </c>
      <c r="AS11" s="74" t="s">
        <v>63</v>
      </c>
      <c r="AT11" s="76" t="s">
        <v>56</v>
      </c>
      <c r="AU11" s="75" t="s">
        <v>58</v>
      </c>
      <c r="AV11" s="74" t="s">
        <v>62</v>
      </c>
      <c r="AW11" s="74" t="s">
        <v>63</v>
      </c>
      <c r="AX11" s="76" t="s">
        <v>56</v>
      </c>
      <c r="AY11" s="75" t="s">
        <v>58</v>
      </c>
      <c r="AZ11" s="74" t="s">
        <v>62</v>
      </c>
      <c r="BA11" s="74" t="s">
        <v>63</v>
      </c>
      <c r="BB11" s="76" t="s">
        <v>56</v>
      </c>
      <c r="BC11" s="21"/>
    </row>
    <row r="12" spans="2:55" ht="16.5" customHeight="1" thickTop="1" x14ac:dyDescent="0.25">
      <c r="B12" s="20"/>
      <c r="C12" s="35" t="s">
        <v>1</v>
      </c>
      <c r="D12" s="28">
        <f>VLOOKUP($E$1&amp;$C12,'ENTER MAIN DATA'!A:AR,4,FALSE)</f>
        <v>0</v>
      </c>
      <c r="E12" s="28">
        <f>VLOOKUP($E$1&amp;$C12,'ENTER MAIN DATA'!A:AR,5,FALSE)</f>
        <v>0</v>
      </c>
      <c r="F12" s="36">
        <f>VLOOKUP($E$1&amp;$C12,'ENTER MAIN DATA'!A:AR,15,FALSE)</f>
        <v>0</v>
      </c>
      <c r="G12" s="37">
        <f>VLOOKUP($E$1&amp;$C12,'ENTER MAIN DATA'!A:AR,23,FALSE)</f>
        <v>0</v>
      </c>
      <c r="H12" s="58" t="e">
        <f>IFERROR(F12/$E12/$D12*100,NA())</f>
        <v>#N/A</v>
      </c>
      <c r="I12" s="36">
        <f>VLOOKUP($E$1&amp;$C12,'ENTER MAIN DATA'!A:AR,25,FALSE)</f>
        <v>0</v>
      </c>
      <c r="J12" s="28">
        <f>VLOOKUP($E$1&amp;$C12,'ENTER MAIN DATA'!A:AR,33,FALSE)</f>
        <v>0</v>
      </c>
      <c r="K12" s="60" t="e">
        <f>IFERROR(I12/$E12/$D12*100,NA())</f>
        <v>#N/A</v>
      </c>
      <c r="L12" s="36">
        <f>VLOOKUP($E$1&amp;$C12,'ENTER MAIN DATA'!A:AR,35,FALSE)</f>
        <v>0</v>
      </c>
      <c r="M12" s="28">
        <f>VLOOKUP($E$1&amp;$C12,'ENTER MAIN DATA'!A:AR,43,FALSE)</f>
        <v>0</v>
      </c>
      <c r="N12" s="58" t="e">
        <f>IFERROR(L12/$E12/$D12*100,NA())</f>
        <v>#N/A</v>
      </c>
      <c r="O12" s="21"/>
      <c r="Q12" s="20"/>
      <c r="R12" s="36">
        <f>VLOOKUP($E$1&amp;$C12,'ENTER MAIN DATA'!A:AR,IF($E$2="ISS",35,IF($E$2="OSS",25,15)),FALSE)</f>
        <v>0</v>
      </c>
      <c r="S12" s="37">
        <f>VLOOKUP($E$1&amp;$C12,'ENTER MAIN DATA'!A:AR,IF($E$2="ISS",43,IF($E$2="OSS",33,23)),FALSE)</f>
        <v>0</v>
      </c>
      <c r="T12" s="37">
        <f>VLOOKUP($E$1&amp;$C12,'ENTER MAIN DATA'!A:AR,IF($E$2="ISS",44,IF($E$2="OSS",34,24)),FALSE)</f>
        <v>0</v>
      </c>
      <c r="U12" s="36">
        <f>VLOOKUP($E$1&amp;$C12,'ENTER MAIN DATA'!A:AR,5,FALSE)</f>
        <v>0</v>
      </c>
      <c r="V12" s="28">
        <f>VLOOKUP($E$1&amp;$C12,'ENTER MAIN DATA'!A:AR,13,FALSE)</f>
        <v>0</v>
      </c>
      <c r="W12" s="42">
        <f>VLOOKUP($E$1&amp;$C12,'ENTER MAIN DATA'!A:AR,14,FALSE)</f>
        <v>0</v>
      </c>
      <c r="X12" s="21"/>
      <c r="Z12" s="20"/>
      <c r="AA12" s="65">
        <f>VLOOKUP($E$1&amp;$C12,'ENTER MAIN DATA'!A:AR,6,FALSE)</f>
        <v>0</v>
      </c>
      <c r="AB12" s="66">
        <f>VLOOKUP($E$1&amp;$C12,'ENTER MAIN DATA'!A:AR,IF($E$2="ISS",36,IF($E$2="OSS",26,16)),FALSE)</f>
        <v>0</v>
      </c>
      <c r="AC12" s="69">
        <f>IF(AB12, AB12/AA12, 0.01)</f>
        <v>0.01</v>
      </c>
      <c r="AD12" s="70">
        <f t="shared" ref="AD12:AD21" si="0">AC12/AC12</f>
        <v>1</v>
      </c>
      <c r="AE12" s="65">
        <f>VLOOKUP($E$1&amp;$C12,'ENTER MAIN DATA'!A:AR,7,FALSE)</f>
        <v>0</v>
      </c>
      <c r="AF12" s="66">
        <f>VLOOKUP($E$1&amp;$C12,'ENTER MAIN DATA'!A:AR,IF($E$2="ISS",37,IF($E$2="OSS",27,17)),FALSE)</f>
        <v>0</v>
      </c>
      <c r="AG12" s="69" t="e">
        <f t="shared" ref="AG12:AG21" si="1">AF12/AE12</f>
        <v>#DIV/0!</v>
      </c>
      <c r="AH12" s="70" t="e">
        <f t="shared" ref="AH12:AH21" si="2">AG12/$AC12</f>
        <v>#DIV/0!</v>
      </c>
      <c r="AI12" s="65">
        <f>VLOOKUP($E$1&amp;$C12,'ENTER MAIN DATA'!A:AR,8,FALSE)</f>
        <v>0</v>
      </c>
      <c r="AJ12" s="66">
        <f>VLOOKUP($E$1&amp;$C12,'ENTER MAIN DATA'!A:AR,IF($E$2="ISS",38,IF($E$2="OSS",28,18)),FALSE)</f>
        <v>0</v>
      </c>
      <c r="AK12" s="69" t="e">
        <f t="shared" ref="AK12:AK21" si="3">AJ12/AI12</f>
        <v>#DIV/0!</v>
      </c>
      <c r="AL12" s="70" t="e">
        <f t="shared" ref="AL12:AL21" si="4">AK12/$AC12</f>
        <v>#DIV/0!</v>
      </c>
      <c r="AM12" s="65">
        <f>VLOOKUP($E$1&amp;$C12,'ENTER MAIN DATA'!A:AR,9,FALSE)</f>
        <v>0</v>
      </c>
      <c r="AN12" s="66">
        <f>VLOOKUP($E$1&amp;$C12,'ENTER MAIN DATA'!A:AR,IF($E$2="ISS",39,IF($E$2="OSS",29,19)),FALSE)</f>
        <v>0</v>
      </c>
      <c r="AO12" s="69" t="e">
        <f t="shared" ref="AO12:AO21" si="5">AN12/AM12</f>
        <v>#DIV/0!</v>
      </c>
      <c r="AP12" s="70" t="e">
        <f t="shared" ref="AP12:AP21" si="6">AO12/$AC12</f>
        <v>#DIV/0!</v>
      </c>
      <c r="AQ12" s="65">
        <f>VLOOKUP($E$1&amp;$C12,'ENTER MAIN DATA'!A:AR,10,FALSE)</f>
        <v>0</v>
      </c>
      <c r="AR12" s="66">
        <f>VLOOKUP($E$1&amp;$C12,'ENTER MAIN DATA'!A:AR,IF($E$2="ISS",40,IF($E$2="OSS",30,20)),FALSE)</f>
        <v>0</v>
      </c>
      <c r="AS12" s="69" t="e">
        <f t="shared" ref="AS12:AS21" si="7">AR12/AQ12</f>
        <v>#DIV/0!</v>
      </c>
      <c r="AT12" s="70" t="e">
        <f t="shared" ref="AT12:AT21" si="8">AS12/$AC12</f>
        <v>#DIV/0!</v>
      </c>
      <c r="AU12" s="65">
        <f>VLOOKUP($E$1&amp;$C12,'ENTER MAIN DATA'!A:AR,11,FALSE)</f>
        <v>0</v>
      </c>
      <c r="AV12" s="66">
        <f>VLOOKUP($E$1&amp;$C12,'ENTER MAIN DATA'!A:AR,IF($E$2="ISS",41,IF($E$2="OSS",31,21)),FALSE)</f>
        <v>0</v>
      </c>
      <c r="AW12" s="69" t="e">
        <f t="shared" ref="AW12:AW21" si="9">AV12/AU12</f>
        <v>#DIV/0!</v>
      </c>
      <c r="AX12" s="70" t="e">
        <f t="shared" ref="AX12:AX21" si="10">AW12/$AC12</f>
        <v>#DIV/0!</v>
      </c>
      <c r="AY12" s="65">
        <f>VLOOKUP($E$1&amp;$C12,'ENTER MAIN DATA'!A:AR,12,FALSE)</f>
        <v>0</v>
      </c>
      <c r="AZ12" s="66">
        <f>VLOOKUP($E$1&amp;$C12,'ENTER MAIN DATA'!A:AR,IF($E$2="ISS",42,IF($E$2="OSS",32,22)),FALSE)</f>
        <v>0</v>
      </c>
      <c r="BA12" s="69" t="e">
        <f t="shared" ref="BA12:BA21" si="11">AZ12/AY12</f>
        <v>#DIV/0!</v>
      </c>
      <c r="BB12" s="70" t="e">
        <f t="shared" ref="BB12:BB21" si="12">BA12/$AC12</f>
        <v>#DIV/0!</v>
      </c>
      <c r="BC12" s="21"/>
    </row>
    <row r="13" spans="2:55" x14ac:dyDescent="0.25">
      <c r="B13" s="20"/>
      <c r="C13" s="35" t="s">
        <v>2</v>
      </c>
      <c r="D13" s="28">
        <f>VLOOKUP($E$1&amp;$C13,'ENTER MAIN DATA'!A:AR,4,FALSE)</f>
        <v>0</v>
      </c>
      <c r="E13" s="28">
        <f>VLOOKUP($E$1&amp;$C13,'ENTER MAIN DATA'!A:AR,5,FALSE)</f>
        <v>0</v>
      </c>
      <c r="F13" s="36">
        <f>VLOOKUP($E$1&amp;$C13,'ENTER MAIN DATA'!A:AR,15,FALSE)</f>
        <v>0</v>
      </c>
      <c r="G13" s="37">
        <f>VLOOKUP($E$1&amp;$C13,'ENTER MAIN DATA'!A:AR,23,FALSE)</f>
        <v>0</v>
      </c>
      <c r="H13" s="58" t="e">
        <f t="shared" ref="H13:H21" si="13">IFERROR(F13/$E13/$D13*100,NA())</f>
        <v>#N/A</v>
      </c>
      <c r="I13" s="36">
        <f>VLOOKUP($E$1&amp;$C13,'ENTER MAIN DATA'!A:AR,25,FALSE)</f>
        <v>0</v>
      </c>
      <c r="J13" s="28">
        <f>VLOOKUP($E$1&amp;$C13,'ENTER MAIN DATA'!A:AR,33,FALSE)</f>
        <v>0</v>
      </c>
      <c r="K13" s="60" t="e">
        <f t="shared" ref="K13:K21" si="14">IFERROR(I13/$E13/$D13*100,NA())</f>
        <v>#N/A</v>
      </c>
      <c r="L13" s="36">
        <f>VLOOKUP($E$1&amp;$C13,'ENTER MAIN DATA'!A:AR,35,FALSE)</f>
        <v>0</v>
      </c>
      <c r="M13" s="28">
        <f>VLOOKUP($E$1&amp;$C13,'ENTER MAIN DATA'!A:AR,43,FALSE)</f>
        <v>0</v>
      </c>
      <c r="N13" s="58" t="e">
        <f t="shared" ref="N13:N20" si="15">IFERROR(L13/$E13/$D13*100,NA())</f>
        <v>#N/A</v>
      </c>
      <c r="O13" s="21"/>
      <c r="Q13" s="20"/>
      <c r="R13" s="36">
        <f>VLOOKUP($E$1&amp;$C13,'ENTER MAIN DATA'!A:AR,IF($E$2="ISS",35,IF($E$2="OSS",25,15)),FALSE)</f>
        <v>0</v>
      </c>
      <c r="S13" s="37">
        <f>VLOOKUP($E$1&amp;$C13,'ENTER MAIN DATA'!A:AR,IF($E$2="ISS",43,IF($E$2="OSS",33,23)),FALSE)</f>
        <v>0</v>
      </c>
      <c r="T13" s="37">
        <f>VLOOKUP($E$1&amp;$C13,'ENTER MAIN DATA'!A:AR,IF($E$2="ISS",44,IF($E$2="OSS",34,24)),FALSE)</f>
        <v>0</v>
      </c>
      <c r="U13" s="36">
        <f>VLOOKUP($E$1&amp;$C13,'ENTER MAIN DATA'!A:AR,5,FALSE)</f>
        <v>0</v>
      </c>
      <c r="V13" s="28">
        <f>VLOOKUP($E$1&amp;$C13,'ENTER MAIN DATA'!A:AR,13,FALSE)</f>
        <v>0</v>
      </c>
      <c r="W13" s="42">
        <f>VLOOKUP($E$1&amp;$C13,'ENTER MAIN DATA'!A:AR,14,FALSE)</f>
        <v>0</v>
      </c>
      <c r="X13" s="21"/>
      <c r="Z13" s="20"/>
      <c r="AA13" s="67">
        <f>VLOOKUP($E$1&amp;$C13,'ENTER MAIN DATA'!A:AR,6,FALSE)</f>
        <v>0</v>
      </c>
      <c r="AB13" s="68">
        <f>VLOOKUP($E$1&amp;$C13,'ENTER MAIN DATA'!A:AR,IF($E$2="ISS",36,IF($E$2="OSS",26,16)),FALSE)</f>
        <v>0</v>
      </c>
      <c r="AC13" s="71">
        <f>IF(AB13, AB13/AA13, 0.01)</f>
        <v>0.01</v>
      </c>
      <c r="AD13" s="70">
        <f t="shared" si="0"/>
        <v>1</v>
      </c>
      <c r="AE13" s="67">
        <f>VLOOKUP($E$1&amp;$C13,'ENTER MAIN DATA'!A:AR,7,FALSE)</f>
        <v>0</v>
      </c>
      <c r="AF13" s="68">
        <f>VLOOKUP($E$1&amp;$C13,'ENTER MAIN DATA'!A:AR,IF($E$2="ISS",37,IF($E$2="OSS",27,17)),FALSE)</f>
        <v>0</v>
      </c>
      <c r="AG13" s="71" t="e">
        <f t="shared" si="1"/>
        <v>#DIV/0!</v>
      </c>
      <c r="AH13" s="70" t="e">
        <f t="shared" si="2"/>
        <v>#DIV/0!</v>
      </c>
      <c r="AI13" s="67">
        <f>VLOOKUP($E$1&amp;$C13,'ENTER MAIN DATA'!A:AR,8,FALSE)</f>
        <v>0</v>
      </c>
      <c r="AJ13" s="68">
        <f>VLOOKUP($E$1&amp;$C13,'ENTER MAIN DATA'!A:AR,IF($E$2="ISS",38,IF($E$2="OSS",28,18)),FALSE)</f>
        <v>0</v>
      </c>
      <c r="AK13" s="71" t="e">
        <f t="shared" si="3"/>
        <v>#DIV/0!</v>
      </c>
      <c r="AL13" s="70" t="e">
        <f t="shared" si="4"/>
        <v>#DIV/0!</v>
      </c>
      <c r="AM13" s="67">
        <f>VLOOKUP($E$1&amp;$C13,'ENTER MAIN DATA'!A:AR,9,FALSE)</f>
        <v>0</v>
      </c>
      <c r="AN13" s="68">
        <f>VLOOKUP($E$1&amp;$C13,'ENTER MAIN DATA'!A:AR,IF($E$2="ISS",39,IF($E$2="OSS",29,19)),FALSE)</f>
        <v>0</v>
      </c>
      <c r="AO13" s="71" t="e">
        <f t="shared" si="5"/>
        <v>#DIV/0!</v>
      </c>
      <c r="AP13" s="70" t="e">
        <f t="shared" si="6"/>
        <v>#DIV/0!</v>
      </c>
      <c r="AQ13" s="67">
        <f>VLOOKUP($E$1&amp;$C13,'ENTER MAIN DATA'!A:AR,10,FALSE)</f>
        <v>0</v>
      </c>
      <c r="AR13" s="68">
        <f>VLOOKUP($E$1&amp;$C13,'ENTER MAIN DATA'!A:AR,IF($E$2="ISS",40,IF($E$2="OSS",30,20)),FALSE)</f>
        <v>0</v>
      </c>
      <c r="AS13" s="71" t="e">
        <f t="shared" si="7"/>
        <v>#DIV/0!</v>
      </c>
      <c r="AT13" s="70" t="e">
        <f t="shared" si="8"/>
        <v>#DIV/0!</v>
      </c>
      <c r="AU13" s="67">
        <f>VLOOKUP($E$1&amp;$C13,'ENTER MAIN DATA'!A:AR,11,FALSE)</f>
        <v>0</v>
      </c>
      <c r="AV13" s="68">
        <f>VLOOKUP($E$1&amp;$C13,'ENTER MAIN DATA'!A:AR,IF($E$2="ISS",41,IF($E$2="OSS",31,21)),FALSE)</f>
        <v>0</v>
      </c>
      <c r="AW13" s="71" t="e">
        <f t="shared" si="9"/>
        <v>#DIV/0!</v>
      </c>
      <c r="AX13" s="70" t="e">
        <f t="shared" si="10"/>
        <v>#DIV/0!</v>
      </c>
      <c r="AY13" s="67">
        <f>VLOOKUP($E$1&amp;$C13,'ENTER MAIN DATA'!A:AR,12,FALSE)</f>
        <v>0</v>
      </c>
      <c r="AZ13" s="68">
        <f>VLOOKUP($E$1&amp;$C13,'ENTER MAIN DATA'!A:AR,IF($E$2="ISS",42,IF($E$2="OSS",32,22)),FALSE)</f>
        <v>0</v>
      </c>
      <c r="BA13" s="71" t="e">
        <f t="shared" si="11"/>
        <v>#DIV/0!</v>
      </c>
      <c r="BB13" s="70" t="e">
        <f t="shared" si="12"/>
        <v>#DIV/0!</v>
      </c>
      <c r="BC13" s="21"/>
    </row>
    <row r="14" spans="2:55" ht="15.75" customHeight="1" x14ac:dyDescent="0.25">
      <c r="B14" s="20"/>
      <c r="C14" s="35" t="s">
        <v>3</v>
      </c>
      <c r="D14" s="28">
        <f>VLOOKUP($E$1&amp;$C14,'ENTER MAIN DATA'!A:AR,4,FALSE)</f>
        <v>0</v>
      </c>
      <c r="E14" s="28">
        <f>VLOOKUP($E$1&amp;$C14,'ENTER MAIN DATA'!A:AR,5,FALSE)</f>
        <v>0</v>
      </c>
      <c r="F14" s="36">
        <f>VLOOKUP($E$1&amp;$C14,'ENTER MAIN DATA'!A:AR,15,FALSE)</f>
        <v>0</v>
      </c>
      <c r="G14" s="37">
        <f>VLOOKUP($E$1&amp;$C14,'ENTER MAIN DATA'!A:AR,23,FALSE)</f>
        <v>0</v>
      </c>
      <c r="H14" s="58" t="e">
        <f t="shared" si="13"/>
        <v>#N/A</v>
      </c>
      <c r="I14" s="36">
        <f>VLOOKUP($E$1&amp;$C14,'ENTER MAIN DATA'!A:AR,25,FALSE)</f>
        <v>0</v>
      </c>
      <c r="J14" s="28">
        <f>VLOOKUP($E$1&amp;$C14,'ENTER MAIN DATA'!A:AR,33,FALSE)</f>
        <v>0</v>
      </c>
      <c r="K14" s="60" t="e">
        <f t="shared" si="14"/>
        <v>#N/A</v>
      </c>
      <c r="L14" s="36">
        <f>VLOOKUP($E$1&amp;$C14,'ENTER MAIN DATA'!A:AR,35,FALSE)</f>
        <v>0</v>
      </c>
      <c r="M14" s="28">
        <f>VLOOKUP($E$1&amp;$C14,'ENTER MAIN DATA'!A:AR,43,FALSE)</f>
        <v>0</v>
      </c>
      <c r="N14" s="58" t="e">
        <f t="shared" si="15"/>
        <v>#N/A</v>
      </c>
      <c r="O14" s="21"/>
      <c r="Q14" s="20"/>
      <c r="R14" s="36">
        <f>VLOOKUP($E$1&amp;$C14,'ENTER MAIN DATA'!A:AR,IF($E$2="ISS",35,IF($E$2="OSS",25,15)),FALSE)</f>
        <v>0</v>
      </c>
      <c r="S14" s="37">
        <f>VLOOKUP($E$1&amp;$C14,'ENTER MAIN DATA'!A:AR,IF($E$2="ISS",43,IF($E$2="OSS",33,23)),FALSE)</f>
        <v>0</v>
      </c>
      <c r="T14" s="37">
        <f>VLOOKUP($E$1&amp;$C14,'ENTER MAIN DATA'!A:AR,IF($E$2="ISS",44,IF($E$2="OSS",34,24)),FALSE)</f>
        <v>0</v>
      </c>
      <c r="U14" s="36">
        <f>VLOOKUP($E$1&amp;$C14,'ENTER MAIN DATA'!A:AR,5,FALSE)</f>
        <v>0</v>
      </c>
      <c r="V14" s="28">
        <f>VLOOKUP($E$1&amp;$C14,'ENTER MAIN DATA'!A:AR,13,FALSE)</f>
        <v>0</v>
      </c>
      <c r="W14" s="42">
        <f>VLOOKUP($E$1&amp;$C14,'ENTER MAIN DATA'!A:AR,14,FALSE)</f>
        <v>0</v>
      </c>
      <c r="X14" s="21"/>
      <c r="Z14" s="20"/>
      <c r="AA14" s="67">
        <f>VLOOKUP($E$1&amp;$C14,'ENTER MAIN DATA'!A:AR,6,FALSE)</f>
        <v>0</v>
      </c>
      <c r="AB14" s="68">
        <f>VLOOKUP($E$1&amp;$C14,'ENTER MAIN DATA'!A:AR,IF($E$2="ISS",36,IF($E$2="OSS",26,16)),FALSE)</f>
        <v>0</v>
      </c>
      <c r="AC14" s="71">
        <f t="shared" ref="AC14:AC21" si="16">IF(AB14, AB14/AA14, 0.01)</f>
        <v>0.01</v>
      </c>
      <c r="AD14" s="70">
        <f t="shared" si="0"/>
        <v>1</v>
      </c>
      <c r="AE14" s="67">
        <f>VLOOKUP($E$1&amp;$C14,'ENTER MAIN DATA'!A:AR,7,FALSE)</f>
        <v>0</v>
      </c>
      <c r="AF14" s="68">
        <f>VLOOKUP($E$1&amp;$C14,'ENTER MAIN DATA'!A:AR,IF($E$2="ISS",37,IF($E$2="OSS",27,17)),FALSE)</f>
        <v>0</v>
      </c>
      <c r="AG14" s="71" t="e">
        <f t="shared" si="1"/>
        <v>#DIV/0!</v>
      </c>
      <c r="AH14" s="70" t="e">
        <f t="shared" si="2"/>
        <v>#DIV/0!</v>
      </c>
      <c r="AI14" s="67">
        <f>VLOOKUP($E$1&amp;$C14,'ENTER MAIN DATA'!A:AR,8,FALSE)</f>
        <v>0</v>
      </c>
      <c r="AJ14" s="68">
        <f>VLOOKUP($E$1&amp;$C14,'ENTER MAIN DATA'!A:AR,IF($E$2="ISS",38,IF($E$2="OSS",28,18)),FALSE)</f>
        <v>0</v>
      </c>
      <c r="AK14" s="71" t="e">
        <f t="shared" si="3"/>
        <v>#DIV/0!</v>
      </c>
      <c r="AL14" s="70" t="e">
        <f t="shared" si="4"/>
        <v>#DIV/0!</v>
      </c>
      <c r="AM14" s="67">
        <f>VLOOKUP($E$1&amp;$C14,'ENTER MAIN DATA'!A:AR,9,FALSE)</f>
        <v>0</v>
      </c>
      <c r="AN14" s="68">
        <f>VLOOKUP($E$1&amp;$C14,'ENTER MAIN DATA'!A:AR,IF($E$2="ISS",39,IF($E$2="OSS",29,19)),FALSE)</f>
        <v>0</v>
      </c>
      <c r="AO14" s="71" t="e">
        <f t="shared" si="5"/>
        <v>#DIV/0!</v>
      </c>
      <c r="AP14" s="70" t="e">
        <f t="shared" si="6"/>
        <v>#DIV/0!</v>
      </c>
      <c r="AQ14" s="67">
        <f>VLOOKUP($E$1&amp;$C14,'ENTER MAIN DATA'!A:AR,10,FALSE)</f>
        <v>0</v>
      </c>
      <c r="AR14" s="68">
        <f>VLOOKUP($E$1&amp;$C14,'ENTER MAIN DATA'!A:AR,IF($E$2="ISS",40,IF($E$2="OSS",30,20)),FALSE)</f>
        <v>0</v>
      </c>
      <c r="AS14" s="71" t="e">
        <f t="shared" si="7"/>
        <v>#DIV/0!</v>
      </c>
      <c r="AT14" s="70" t="e">
        <f t="shared" si="8"/>
        <v>#DIV/0!</v>
      </c>
      <c r="AU14" s="67">
        <f>VLOOKUP($E$1&amp;$C14,'ENTER MAIN DATA'!A:AR,11,FALSE)</f>
        <v>0</v>
      </c>
      <c r="AV14" s="68">
        <f>VLOOKUP($E$1&amp;$C14,'ENTER MAIN DATA'!A:AR,IF($E$2="ISS",41,IF($E$2="OSS",31,21)),FALSE)</f>
        <v>0</v>
      </c>
      <c r="AW14" s="71" t="e">
        <f t="shared" si="9"/>
        <v>#DIV/0!</v>
      </c>
      <c r="AX14" s="70" t="e">
        <f t="shared" si="10"/>
        <v>#DIV/0!</v>
      </c>
      <c r="AY14" s="67">
        <f>VLOOKUP($E$1&amp;$C14,'ENTER MAIN DATA'!A:AR,12,FALSE)</f>
        <v>0</v>
      </c>
      <c r="AZ14" s="68">
        <f>VLOOKUP($E$1&amp;$C14,'ENTER MAIN DATA'!A:AR,IF($E$2="ISS",42,IF($E$2="OSS",32,22)),FALSE)</f>
        <v>0</v>
      </c>
      <c r="BA14" s="71" t="e">
        <f t="shared" si="11"/>
        <v>#DIV/0!</v>
      </c>
      <c r="BB14" s="70" t="e">
        <f t="shared" si="12"/>
        <v>#DIV/0!</v>
      </c>
      <c r="BC14" s="21"/>
    </row>
    <row r="15" spans="2:55" ht="15.75" customHeight="1" x14ac:dyDescent="0.25">
      <c r="B15" s="20"/>
      <c r="C15" s="35" t="s">
        <v>4</v>
      </c>
      <c r="D15" s="28">
        <f>VLOOKUP($E$1&amp;$C15,'ENTER MAIN DATA'!A:AR,4,FALSE)</f>
        <v>0</v>
      </c>
      <c r="E15" s="28">
        <f>VLOOKUP($E$1&amp;$C15,'ENTER MAIN DATA'!A:AR,5,FALSE)</f>
        <v>0</v>
      </c>
      <c r="F15" s="36">
        <f>VLOOKUP($E$1&amp;$C15,'ENTER MAIN DATA'!A:AR,15,FALSE)</f>
        <v>0</v>
      </c>
      <c r="G15" s="37">
        <f>VLOOKUP($E$1&amp;$C15,'ENTER MAIN DATA'!A:AR,23,FALSE)</f>
        <v>0</v>
      </c>
      <c r="H15" s="58" t="e">
        <f t="shared" si="13"/>
        <v>#N/A</v>
      </c>
      <c r="I15" s="36">
        <f>VLOOKUP($E$1&amp;$C15,'ENTER MAIN DATA'!A:AR,25,FALSE)</f>
        <v>0</v>
      </c>
      <c r="J15" s="28">
        <f>VLOOKUP($E$1&amp;$C15,'ENTER MAIN DATA'!A:AR,33,FALSE)</f>
        <v>0</v>
      </c>
      <c r="K15" s="60" t="e">
        <f t="shared" si="14"/>
        <v>#N/A</v>
      </c>
      <c r="L15" s="36">
        <f>VLOOKUP($E$1&amp;$C15,'ENTER MAIN DATA'!A:AR,35,FALSE)</f>
        <v>0</v>
      </c>
      <c r="M15" s="28">
        <f>VLOOKUP($E$1&amp;$C15,'ENTER MAIN DATA'!A:AR,43,FALSE)</f>
        <v>0</v>
      </c>
      <c r="N15" s="58" t="e">
        <f t="shared" si="15"/>
        <v>#N/A</v>
      </c>
      <c r="O15" s="21"/>
      <c r="Q15" s="20"/>
      <c r="R15" s="36">
        <f>VLOOKUP($E$1&amp;$C15,'ENTER MAIN DATA'!A:AR,IF($E$2="ISS",35,IF($E$2="OSS",25,15)),FALSE)</f>
        <v>0</v>
      </c>
      <c r="S15" s="37">
        <f>VLOOKUP($E$1&amp;$C15,'ENTER MAIN DATA'!A:AR,IF($E$2="ISS",43,IF($E$2="OSS",33,23)),FALSE)</f>
        <v>0</v>
      </c>
      <c r="T15" s="37">
        <f>VLOOKUP($E$1&amp;$C15,'ENTER MAIN DATA'!A:AR,IF($E$2="ISS",44,IF($E$2="OSS",34,24)),FALSE)</f>
        <v>0</v>
      </c>
      <c r="U15" s="36">
        <f>VLOOKUP($E$1&amp;$C15,'ENTER MAIN DATA'!A:AR,5,FALSE)</f>
        <v>0</v>
      </c>
      <c r="V15" s="28">
        <f>VLOOKUP($E$1&amp;$C15,'ENTER MAIN DATA'!A:AR,13,FALSE)</f>
        <v>0</v>
      </c>
      <c r="W15" s="42">
        <f>VLOOKUP($E$1&amp;$C15,'ENTER MAIN DATA'!A:AR,14,FALSE)</f>
        <v>0</v>
      </c>
      <c r="X15" s="21"/>
      <c r="Z15" s="20"/>
      <c r="AA15" s="67">
        <f>VLOOKUP($E$1&amp;$C15,'ENTER MAIN DATA'!A:AR,6,FALSE)</f>
        <v>0</v>
      </c>
      <c r="AB15" s="68">
        <f>VLOOKUP($E$1&amp;$C15,'ENTER MAIN DATA'!A:AR,IF($E$2="ISS",36,IF($E$2="OSS",26,16)),FALSE)</f>
        <v>0</v>
      </c>
      <c r="AC15" s="71">
        <f t="shared" si="16"/>
        <v>0.01</v>
      </c>
      <c r="AD15" s="70">
        <f t="shared" si="0"/>
        <v>1</v>
      </c>
      <c r="AE15" s="67">
        <f>VLOOKUP($E$1&amp;$C15,'ENTER MAIN DATA'!A:AR,7,FALSE)</f>
        <v>0</v>
      </c>
      <c r="AF15" s="68">
        <f>VLOOKUP($E$1&amp;$C15,'ENTER MAIN DATA'!A:AR,IF($E$2="ISS",37,IF($E$2="OSS",27,17)),FALSE)</f>
        <v>0</v>
      </c>
      <c r="AG15" s="71" t="e">
        <f t="shared" si="1"/>
        <v>#DIV/0!</v>
      </c>
      <c r="AH15" s="70" t="e">
        <f t="shared" si="2"/>
        <v>#DIV/0!</v>
      </c>
      <c r="AI15" s="67">
        <f>VLOOKUP($E$1&amp;$C15,'ENTER MAIN DATA'!A:AR,8,FALSE)</f>
        <v>0</v>
      </c>
      <c r="AJ15" s="68">
        <f>VLOOKUP($E$1&amp;$C15,'ENTER MAIN DATA'!A:AR,IF($E$2="ISS",38,IF($E$2="OSS",28,18)),FALSE)</f>
        <v>0</v>
      </c>
      <c r="AK15" s="71" t="e">
        <f t="shared" si="3"/>
        <v>#DIV/0!</v>
      </c>
      <c r="AL15" s="70" t="e">
        <f t="shared" si="4"/>
        <v>#DIV/0!</v>
      </c>
      <c r="AM15" s="67">
        <f>VLOOKUP($E$1&amp;$C15,'ENTER MAIN DATA'!A:AR,9,FALSE)</f>
        <v>0</v>
      </c>
      <c r="AN15" s="68">
        <f>VLOOKUP($E$1&amp;$C15,'ENTER MAIN DATA'!A:AR,IF($E$2="ISS",39,IF($E$2="OSS",29,19)),FALSE)</f>
        <v>0</v>
      </c>
      <c r="AO15" s="71" t="e">
        <f t="shared" si="5"/>
        <v>#DIV/0!</v>
      </c>
      <c r="AP15" s="70" t="e">
        <f t="shared" si="6"/>
        <v>#DIV/0!</v>
      </c>
      <c r="AQ15" s="67">
        <f>VLOOKUP($E$1&amp;$C15,'ENTER MAIN DATA'!A:AR,10,FALSE)</f>
        <v>0</v>
      </c>
      <c r="AR15" s="68">
        <f>VLOOKUP($E$1&amp;$C15,'ENTER MAIN DATA'!A:AR,IF($E$2="ISS",40,IF($E$2="OSS",30,20)),FALSE)</f>
        <v>0</v>
      </c>
      <c r="AS15" s="71" t="e">
        <f t="shared" si="7"/>
        <v>#DIV/0!</v>
      </c>
      <c r="AT15" s="70" t="e">
        <f t="shared" si="8"/>
        <v>#DIV/0!</v>
      </c>
      <c r="AU15" s="67">
        <f>VLOOKUP($E$1&amp;$C15,'ENTER MAIN DATA'!A:AR,11,FALSE)</f>
        <v>0</v>
      </c>
      <c r="AV15" s="68">
        <f>VLOOKUP($E$1&amp;$C15,'ENTER MAIN DATA'!A:AR,IF($E$2="ISS",41,IF($E$2="OSS",31,21)),FALSE)</f>
        <v>0</v>
      </c>
      <c r="AW15" s="71" t="e">
        <f t="shared" si="9"/>
        <v>#DIV/0!</v>
      </c>
      <c r="AX15" s="70" t="e">
        <f t="shared" si="10"/>
        <v>#DIV/0!</v>
      </c>
      <c r="AY15" s="67">
        <f>VLOOKUP($E$1&amp;$C15,'ENTER MAIN DATA'!A:AR,12,FALSE)</f>
        <v>0</v>
      </c>
      <c r="AZ15" s="68">
        <f>VLOOKUP($E$1&amp;$C15,'ENTER MAIN DATA'!A:AR,IF($E$2="ISS",42,IF($E$2="OSS",32,22)),FALSE)</f>
        <v>0</v>
      </c>
      <c r="BA15" s="71" t="e">
        <f t="shared" si="11"/>
        <v>#DIV/0!</v>
      </c>
      <c r="BB15" s="70" t="e">
        <f t="shared" si="12"/>
        <v>#DIV/0!</v>
      </c>
      <c r="BC15" s="21"/>
    </row>
    <row r="16" spans="2:55" ht="15.75" customHeight="1" x14ac:dyDescent="0.25">
      <c r="B16" s="20"/>
      <c r="C16" s="35" t="s">
        <v>5</v>
      </c>
      <c r="D16" s="28">
        <f>VLOOKUP($E$1&amp;$C16,'ENTER MAIN DATA'!A:AR,4,FALSE)</f>
        <v>0</v>
      </c>
      <c r="E16" s="28">
        <f>VLOOKUP($E$1&amp;$C16,'ENTER MAIN DATA'!A:AR,5,FALSE)</f>
        <v>0</v>
      </c>
      <c r="F16" s="36">
        <f>VLOOKUP($E$1&amp;$C16,'ENTER MAIN DATA'!A:AR,15,FALSE)</f>
        <v>0</v>
      </c>
      <c r="G16" s="37">
        <f>VLOOKUP($E$1&amp;$C16,'ENTER MAIN DATA'!A:AR,23,FALSE)</f>
        <v>0</v>
      </c>
      <c r="H16" s="58" t="e">
        <f t="shared" si="13"/>
        <v>#N/A</v>
      </c>
      <c r="I16" s="36">
        <f>VLOOKUP($E$1&amp;$C16,'ENTER MAIN DATA'!A:AR,25,FALSE)</f>
        <v>0</v>
      </c>
      <c r="J16" s="28">
        <f>VLOOKUP($E$1&amp;$C16,'ENTER MAIN DATA'!A:AR,33,FALSE)</f>
        <v>0</v>
      </c>
      <c r="K16" s="60" t="e">
        <f t="shared" si="14"/>
        <v>#N/A</v>
      </c>
      <c r="L16" s="36">
        <f>VLOOKUP($E$1&amp;$C16,'ENTER MAIN DATA'!A:AR,35,FALSE)</f>
        <v>0</v>
      </c>
      <c r="M16" s="28">
        <f>VLOOKUP($E$1&amp;$C16,'ENTER MAIN DATA'!A:AR,43,FALSE)</f>
        <v>0</v>
      </c>
      <c r="N16" s="58" t="e">
        <f t="shared" si="15"/>
        <v>#N/A</v>
      </c>
      <c r="O16" s="21"/>
      <c r="Q16" s="20"/>
      <c r="R16" s="36">
        <f>VLOOKUP($E$1&amp;$C16,'ENTER MAIN DATA'!A:AR,IF($E$2="ISS",35,IF($E$2="OSS",25,15)),FALSE)</f>
        <v>0</v>
      </c>
      <c r="S16" s="37">
        <f>VLOOKUP($E$1&amp;$C16,'ENTER MAIN DATA'!A:AR,IF($E$2="ISS",43,IF($E$2="OSS",33,23)),FALSE)</f>
        <v>0</v>
      </c>
      <c r="T16" s="37">
        <f>VLOOKUP($E$1&amp;$C16,'ENTER MAIN DATA'!A:AR,IF($E$2="ISS",44,IF($E$2="OSS",34,24)),FALSE)</f>
        <v>0</v>
      </c>
      <c r="U16" s="36">
        <f>VLOOKUP($E$1&amp;$C16,'ENTER MAIN DATA'!A:AR,5,FALSE)</f>
        <v>0</v>
      </c>
      <c r="V16" s="28">
        <f>VLOOKUP($E$1&amp;$C16,'ENTER MAIN DATA'!A:AR,13,FALSE)</f>
        <v>0</v>
      </c>
      <c r="W16" s="42">
        <f>VLOOKUP($E$1&amp;$C16,'ENTER MAIN DATA'!A:AR,14,FALSE)</f>
        <v>0</v>
      </c>
      <c r="X16" s="21"/>
      <c r="Z16" s="20"/>
      <c r="AA16" s="67">
        <f>VLOOKUP($E$1&amp;$C16,'ENTER MAIN DATA'!A:AR,6,FALSE)</f>
        <v>0</v>
      </c>
      <c r="AB16" s="68">
        <f>VLOOKUP($E$1&amp;$C16,'ENTER MAIN DATA'!A:AR,IF($E$2="ISS",36,IF($E$2="OSS",26,16)),FALSE)</f>
        <v>0</v>
      </c>
      <c r="AC16" s="71">
        <f t="shared" si="16"/>
        <v>0.01</v>
      </c>
      <c r="AD16" s="70">
        <f t="shared" si="0"/>
        <v>1</v>
      </c>
      <c r="AE16" s="67">
        <f>VLOOKUP($E$1&amp;$C16,'ENTER MAIN DATA'!A:AR,7,FALSE)</f>
        <v>0</v>
      </c>
      <c r="AF16" s="68">
        <f>VLOOKUP($E$1&amp;$C16,'ENTER MAIN DATA'!A:AR,IF($E$2="ISS",37,IF($E$2="OSS",27,17)),FALSE)</f>
        <v>0</v>
      </c>
      <c r="AG16" s="71" t="e">
        <f t="shared" si="1"/>
        <v>#DIV/0!</v>
      </c>
      <c r="AH16" s="70" t="e">
        <f t="shared" si="2"/>
        <v>#DIV/0!</v>
      </c>
      <c r="AI16" s="67">
        <f>VLOOKUP($E$1&amp;$C16,'ENTER MAIN DATA'!A:AR,8,FALSE)</f>
        <v>0</v>
      </c>
      <c r="AJ16" s="68">
        <f>VLOOKUP($E$1&amp;$C16,'ENTER MAIN DATA'!A:AR,IF($E$2="ISS",38,IF($E$2="OSS",28,18)),FALSE)</f>
        <v>0</v>
      </c>
      <c r="AK16" s="71" t="e">
        <f t="shared" si="3"/>
        <v>#DIV/0!</v>
      </c>
      <c r="AL16" s="70" t="e">
        <f t="shared" si="4"/>
        <v>#DIV/0!</v>
      </c>
      <c r="AM16" s="67">
        <f>VLOOKUP($E$1&amp;$C16,'ENTER MAIN DATA'!A:AR,9,FALSE)</f>
        <v>0</v>
      </c>
      <c r="AN16" s="68">
        <f>VLOOKUP($E$1&amp;$C16,'ENTER MAIN DATA'!A:AR,IF($E$2="ISS",39,IF($E$2="OSS",29,19)),FALSE)</f>
        <v>0</v>
      </c>
      <c r="AO16" s="71" t="e">
        <f t="shared" si="5"/>
        <v>#DIV/0!</v>
      </c>
      <c r="AP16" s="70" t="e">
        <f t="shared" si="6"/>
        <v>#DIV/0!</v>
      </c>
      <c r="AQ16" s="67">
        <f>VLOOKUP($E$1&amp;$C16,'ENTER MAIN DATA'!A:AR,10,FALSE)</f>
        <v>0</v>
      </c>
      <c r="AR16" s="68">
        <f>VLOOKUP($E$1&amp;$C16,'ENTER MAIN DATA'!A:AR,IF($E$2="ISS",40,IF($E$2="OSS",30,20)),FALSE)</f>
        <v>0</v>
      </c>
      <c r="AS16" s="71" t="e">
        <f t="shared" si="7"/>
        <v>#DIV/0!</v>
      </c>
      <c r="AT16" s="70" t="e">
        <f t="shared" si="8"/>
        <v>#DIV/0!</v>
      </c>
      <c r="AU16" s="67">
        <f>VLOOKUP($E$1&amp;$C16,'ENTER MAIN DATA'!A:AR,11,FALSE)</f>
        <v>0</v>
      </c>
      <c r="AV16" s="68">
        <f>VLOOKUP($E$1&amp;$C16,'ENTER MAIN DATA'!A:AR,IF($E$2="ISS",41,IF($E$2="OSS",31,21)),FALSE)</f>
        <v>0</v>
      </c>
      <c r="AW16" s="71" t="e">
        <f t="shared" si="9"/>
        <v>#DIV/0!</v>
      </c>
      <c r="AX16" s="70" t="e">
        <f t="shared" si="10"/>
        <v>#DIV/0!</v>
      </c>
      <c r="AY16" s="67">
        <f>VLOOKUP($E$1&amp;$C16,'ENTER MAIN DATA'!A:AR,12,FALSE)</f>
        <v>0</v>
      </c>
      <c r="AZ16" s="68">
        <f>VLOOKUP($E$1&amp;$C16,'ENTER MAIN DATA'!A:AR,IF($E$2="ISS",42,IF($E$2="OSS",32,22)),FALSE)</f>
        <v>0</v>
      </c>
      <c r="BA16" s="71" t="e">
        <f t="shared" si="11"/>
        <v>#DIV/0!</v>
      </c>
      <c r="BB16" s="70" t="e">
        <f t="shared" si="12"/>
        <v>#DIV/0!</v>
      </c>
      <c r="BC16" s="21"/>
    </row>
    <row r="17" spans="2:55" x14ac:dyDescent="0.25">
      <c r="B17" s="20"/>
      <c r="C17" s="35" t="s">
        <v>6</v>
      </c>
      <c r="D17" s="28">
        <f>VLOOKUP($E$1&amp;$C17,'ENTER MAIN DATA'!A:AR,4,FALSE)</f>
        <v>0</v>
      </c>
      <c r="E17" s="28">
        <f>VLOOKUP($E$1&amp;$C17,'ENTER MAIN DATA'!A:AR,5,FALSE)</f>
        <v>0</v>
      </c>
      <c r="F17" s="36">
        <f>VLOOKUP($E$1&amp;$C17,'ENTER MAIN DATA'!A:AR,15,FALSE)</f>
        <v>0</v>
      </c>
      <c r="G17" s="37">
        <f>VLOOKUP($E$1&amp;$C17,'ENTER MAIN DATA'!A:AR,23,FALSE)</f>
        <v>0</v>
      </c>
      <c r="H17" s="58" t="e">
        <f t="shared" si="13"/>
        <v>#N/A</v>
      </c>
      <c r="I17" s="36">
        <f>VLOOKUP($E$1&amp;$C17,'ENTER MAIN DATA'!A:AR,25,FALSE)</f>
        <v>0</v>
      </c>
      <c r="J17" s="28">
        <f>VLOOKUP($E$1&amp;$C17,'ENTER MAIN DATA'!A:AR,33,FALSE)</f>
        <v>0</v>
      </c>
      <c r="K17" s="60" t="e">
        <f t="shared" si="14"/>
        <v>#N/A</v>
      </c>
      <c r="L17" s="36">
        <f>VLOOKUP($E$1&amp;$C17,'ENTER MAIN DATA'!A:AR,35,FALSE)</f>
        <v>0</v>
      </c>
      <c r="M17" s="28">
        <f>VLOOKUP($E$1&amp;$C17,'ENTER MAIN DATA'!A:AR,43,FALSE)</f>
        <v>0</v>
      </c>
      <c r="N17" s="58" t="e">
        <f t="shared" si="15"/>
        <v>#N/A</v>
      </c>
      <c r="O17" s="21"/>
      <c r="Q17" s="20"/>
      <c r="R17" s="36">
        <f>VLOOKUP($E$1&amp;$C17,'ENTER MAIN DATA'!A:AR,IF($E$2="ISS",35,IF($E$2="OSS",25,15)),FALSE)</f>
        <v>0</v>
      </c>
      <c r="S17" s="37">
        <f>VLOOKUP($E$1&amp;$C17,'ENTER MAIN DATA'!A:AR,IF($E$2="ISS",43,IF($E$2="OSS",33,23)),FALSE)</f>
        <v>0</v>
      </c>
      <c r="T17" s="37">
        <f>VLOOKUP($E$1&amp;$C17,'ENTER MAIN DATA'!A:AR,IF($E$2="ISS",44,IF($E$2="OSS",34,24)),FALSE)</f>
        <v>0</v>
      </c>
      <c r="U17" s="36">
        <f>VLOOKUP($E$1&amp;$C17,'ENTER MAIN DATA'!A:AR,5,FALSE)</f>
        <v>0</v>
      </c>
      <c r="V17" s="28">
        <f>VLOOKUP($E$1&amp;$C17,'ENTER MAIN DATA'!A:AR,13,FALSE)</f>
        <v>0</v>
      </c>
      <c r="W17" s="42">
        <f>VLOOKUP($E$1&amp;$C17,'ENTER MAIN DATA'!A:AR,14,FALSE)</f>
        <v>0</v>
      </c>
      <c r="X17" s="21"/>
      <c r="Z17" s="20"/>
      <c r="AA17" s="67">
        <f>VLOOKUP($E$1&amp;$C17,'ENTER MAIN DATA'!A:AR,6,FALSE)</f>
        <v>0</v>
      </c>
      <c r="AB17" s="68">
        <f>VLOOKUP($E$1&amp;$C17,'ENTER MAIN DATA'!A:AR,IF($E$2="ISS",36,IF($E$2="OSS",26,16)),FALSE)</f>
        <v>0</v>
      </c>
      <c r="AC17" s="71">
        <f t="shared" si="16"/>
        <v>0.01</v>
      </c>
      <c r="AD17" s="70">
        <f t="shared" si="0"/>
        <v>1</v>
      </c>
      <c r="AE17" s="67">
        <f>VLOOKUP($E$1&amp;$C17,'ENTER MAIN DATA'!A:AR,7,FALSE)</f>
        <v>0</v>
      </c>
      <c r="AF17" s="68">
        <f>VLOOKUP($E$1&amp;$C17,'ENTER MAIN DATA'!A:AR,IF($E$2="ISS",37,IF($E$2="OSS",27,17)),FALSE)</f>
        <v>0</v>
      </c>
      <c r="AG17" s="71" t="e">
        <f t="shared" si="1"/>
        <v>#DIV/0!</v>
      </c>
      <c r="AH17" s="70" t="e">
        <f t="shared" si="2"/>
        <v>#DIV/0!</v>
      </c>
      <c r="AI17" s="67">
        <f>VLOOKUP($E$1&amp;$C17,'ENTER MAIN DATA'!A:AR,8,FALSE)</f>
        <v>0</v>
      </c>
      <c r="AJ17" s="68">
        <f>VLOOKUP($E$1&amp;$C17,'ENTER MAIN DATA'!A:AR,IF($E$2="ISS",38,IF($E$2="OSS",28,18)),FALSE)</f>
        <v>0</v>
      </c>
      <c r="AK17" s="71" t="e">
        <f t="shared" si="3"/>
        <v>#DIV/0!</v>
      </c>
      <c r="AL17" s="70" t="e">
        <f t="shared" si="4"/>
        <v>#DIV/0!</v>
      </c>
      <c r="AM17" s="67">
        <f>VLOOKUP($E$1&amp;$C17,'ENTER MAIN DATA'!A:AR,9,FALSE)</f>
        <v>0</v>
      </c>
      <c r="AN17" s="68">
        <f>VLOOKUP($E$1&amp;$C17,'ENTER MAIN DATA'!A:AR,IF($E$2="ISS",39,IF($E$2="OSS",29,19)),FALSE)</f>
        <v>0</v>
      </c>
      <c r="AO17" s="71" t="e">
        <f t="shared" si="5"/>
        <v>#DIV/0!</v>
      </c>
      <c r="AP17" s="70" t="e">
        <f t="shared" si="6"/>
        <v>#DIV/0!</v>
      </c>
      <c r="AQ17" s="67">
        <f>VLOOKUP($E$1&amp;$C17,'ENTER MAIN DATA'!A:AR,10,FALSE)</f>
        <v>0</v>
      </c>
      <c r="AR17" s="68">
        <f>VLOOKUP($E$1&amp;$C17,'ENTER MAIN DATA'!A:AR,IF($E$2="ISS",40,IF($E$2="OSS",30,20)),FALSE)</f>
        <v>0</v>
      </c>
      <c r="AS17" s="71" t="e">
        <f t="shared" si="7"/>
        <v>#DIV/0!</v>
      </c>
      <c r="AT17" s="70" t="e">
        <f t="shared" si="8"/>
        <v>#DIV/0!</v>
      </c>
      <c r="AU17" s="67">
        <f>VLOOKUP($E$1&amp;$C17,'ENTER MAIN DATA'!A:AR,11,FALSE)</f>
        <v>0</v>
      </c>
      <c r="AV17" s="68">
        <f>VLOOKUP($E$1&amp;$C17,'ENTER MAIN DATA'!A:AR,IF($E$2="ISS",41,IF($E$2="OSS",31,21)),FALSE)</f>
        <v>0</v>
      </c>
      <c r="AW17" s="71" t="e">
        <f t="shared" si="9"/>
        <v>#DIV/0!</v>
      </c>
      <c r="AX17" s="70" t="e">
        <f t="shared" si="10"/>
        <v>#DIV/0!</v>
      </c>
      <c r="AY17" s="67">
        <f>VLOOKUP($E$1&amp;$C17,'ENTER MAIN DATA'!A:AR,12,FALSE)</f>
        <v>0</v>
      </c>
      <c r="AZ17" s="68">
        <f>VLOOKUP($E$1&amp;$C17,'ENTER MAIN DATA'!A:AR,IF($E$2="ISS",42,IF($E$2="OSS",32,22)),FALSE)</f>
        <v>0</v>
      </c>
      <c r="BA17" s="71" t="e">
        <f t="shared" si="11"/>
        <v>#DIV/0!</v>
      </c>
      <c r="BB17" s="70" t="e">
        <f t="shared" si="12"/>
        <v>#DIV/0!</v>
      </c>
      <c r="BC17" s="21"/>
    </row>
    <row r="18" spans="2:55" x14ac:dyDescent="0.25">
      <c r="B18" s="20"/>
      <c r="C18" s="35" t="s">
        <v>7</v>
      </c>
      <c r="D18" s="28">
        <f>VLOOKUP($E$1&amp;$C18,'ENTER MAIN DATA'!A:AR,4,FALSE)</f>
        <v>0</v>
      </c>
      <c r="E18" s="28">
        <f>VLOOKUP($E$1&amp;$C18,'ENTER MAIN DATA'!A:AR,5,FALSE)</f>
        <v>0</v>
      </c>
      <c r="F18" s="36">
        <f>VLOOKUP($E$1&amp;$C18,'ENTER MAIN DATA'!A:AR,15,FALSE)</f>
        <v>0</v>
      </c>
      <c r="G18" s="37">
        <f>VLOOKUP($E$1&amp;$C18,'ENTER MAIN DATA'!A:AR,23,FALSE)</f>
        <v>0</v>
      </c>
      <c r="H18" s="58" t="e">
        <f t="shared" si="13"/>
        <v>#N/A</v>
      </c>
      <c r="I18" s="36">
        <f>VLOOKUP($E$1&amp;$C18,'ENTER MAIN DATA'!A:AR,25,FALSE)</f>
        <v>0</v>
      </c>
      <c r="J18" s="28">
        <f>VLOOKUP($E$1&amp;$C18,'ENTER MAIN DATA'!A:AR,33,FALSE)</f>
        <v>0</v>
      </c>
      <c r="K18" s="60" t="e">
        <f t="shared" si="14"/>
        <v>#N/A</v>
      </c>
      <c r="L18" s="36">
        <f>VLOOKUP($E$1&amp;$C18,'ENTER MAIN DATA'!A:AR,35,FALSE)</f>
        <v>0</v>
      </c>
      <c r="M18" s="28">
        <f>VLOOKUP($E$1&amp;$C18,'ENTER MAIN DATA'!A:AR,43,FALSE)</f>
        <v>0</v>
      </c>
      <c r="N18" s="58" t="e">
        <f t="shared" si="15"/>
        <v>#N/A</v>
      </c>
      <c r="O18" s="21"/>
      <c r="Q18" s="20"/>
      <c r="R18" s="36">
        <f>VLOOKUP($E$1&amp;$C18,'ENTER MAIN DATA'!A:AR,IF($E$2="ISS",35,IF($E$2="OSS",25,15)),FALSE)</f>
        <v>0</v>
      </c>
      <c r="S18" s="37">
        <f>VLOOKUP($E$1&amp;$C18,'ENTER MAIN DATA'!A:AR,IF($E$2="ISS",43,IF($E$2="OSS",33,23)),FALSE)</f>
        <v>0</v>
      </c>
      <c r="T18" s="37">
        <f>VLOOKUP($E$1&amp;$C18,'ENTER MAIN DATA'!A:AR,IF($E$2="ISS",44,IF($E$2="OSS",34,24)),FALSE)</f>
        <v>0</v>
      </c>
      <c r="U18" s="36">
        <f>VLOOKUP($E$1&amp;$C18,'ENTER MAIN DATA'!A:AR,5,FALSE)</f>
        <v>0</v>
      </c>
      <c r="V18" s="28">
        <f>VLOOKUP($E$1&amp;$C18,'ENTER MAIN DATA'!A:AR,13,FALSE)</f>
        <v>0</v>
      </c>
      <c r="W18" s="42">
        <f>VLOOKUP($E$1&amp;$C18,'ENTER MAIN DATA'!A:AR,14,FALSE)</f>
        <v>0</v>
      </c>
      <c r="X18" s="21"/>
      <c r="Z18" s="20"/>
      <c r="AA18" s="67">
        <f>VLOOKUP($E$1&amp;$C18,'ENTER MAIN DATA'!A:AR,6,FALSE)</f>
        <v>0</v>
      </c>
      <c r="AB18" s="68">
        <f>VLOOKUP($E$1&amp;$C18,'ENTER MAIN DATA'!A:AR,IF($E$2="ISS",36,IF($E$2="OSS",26,16)),FALSE)</f>
        <v>0</v>
      </c>
      <c r="AC18" s="71">
        <f t="shared" si="16"/>
        <v>0.01</v>
      </c>
      <c r="AD18" s="70">
        <f t="shared" si="0"/>
        <v>1</v>
      </c>
      <c r="AE18" s="67">
        <f>VLOOKUP($E$1&amp;$C18,'ENTER MAIN DATA'!A:AR,7,FALSE)</f>
        <v>0</v>
      </c>
      <c r="AF18" s="68">
        <f>VLOOKUP($E$1&amp;$C18,'ENTER MAIN DATA'!A:AR,IF($E$2="ISS",37,IF($E$2="OSS",27,17)),FALSE)</f>
        <v>0</v>
      </c>
      <c r="AG18" s="71" t="e">
        <f t="shared" si="1"/>
        <v>#DIV/0!</v>
      </c>
      <c r="AH18" s="70" t="e">
        <f t="shared" si="2"/>
        <v>#DIV/0!</v>
      </c>
      <c r="AI18" s="67">
        <f>VLOOKUP($E$1&amp;$C18,'ENTER MAIN DATA'!A:AR,8,FALSE)</f>
        <v>0</v>
      </c>
      <c r="AJ18" s="68">
        <f>VLOOKUP($E$1&amp;$C18,'ENTER MAIN DATA'!A:AR,IF($E$2="ISS",38,IF($E$2="OSS",28,18)),FALSE)</f>
        <v>0</v>
      </c>
      <c r="AK18" s="71" t="e">
        <f t="shared" si="3"/>
        <v>#DIV/0!</v>
      </c>
      <c r="AL18" s="70" t="e">
        <f t="shared" si="4"/>
        <v>#DIV/0!</v>
      </c>
      <c r="AM18" s="67">
        <f>VLOOKUP($E$1&amp;$C18,'ENTER MAIN DATA'!A:AR,9,FALSE)</f>
        <v>0</v>
      </c>
      <c r="AN18" s="68">
        <f>VLOOKUP($E$1&amp;$C18,'ENTER MAIN DATA'!A:AR,IF($E$2="ISS",39,IF($E$2="OSS",29,19)),FALSE)</f>
        <v>0</v>
      </c>
      <c r="AO18" s="71" t="e">
        <f t="shared" si="5"/>
        <v>#DIV/0!</v>
      </c>
      <c r="AP18" s="70" t="e">
        <f t="shared" si="6"/>
        <v>#DIV/0!</v>
      </c>
      <c r="AQ18" s="67">
        <f>VLOOKUP($E$1&amp;$C18,'ENTER MAIN DATA'!A:AR,10,FALSE)</f>
        <v>0</v>
      </c>
      <c r="AR18" s="68">
        <f>VLOOKUP($E$1&amp;$C18,'ENTER MAIN DATA'!A:AR,IF($E$2="ISS",40,IF($E$2="OSS",30,20)),FALSE)</f>
        <v>0</v>
      </c>
      <c r="AS18" s="71" t="e">
        <f t="shared" si="7"/>
        <v>#DIV/0!</v>
      </c>
      <c r="AT18" s="70" t="e">
        <f t="shared" si="8"/>
        <v>#DIV/0!</v>
      </c>
      <c r="AU18" s="67">
        <f>VLOOKUP($E$1&amp;$C18,'ENTER MAIN DATA'!A:AR,11,FALSE)</f>
        <v>0</v>
      </c>
      <c r="AV18" s="68">
        <f>VLOOKUP($E$1&amp;$C18,'ENTER MAIN DATA'!A:AR,IF($E$2="ISS",41,IF($E$2="OSS",31,21)),FALSE)</f>
        <v>0</v>
      </c>
      <c r="AW18" s="71" t="e">
        <f t="shared" si="9"/>
        <v>#DIV/0!</v>
      </c>
      <c r="AX18" s="70" t="e">
        <f t="shared" si="10"/>
        <v>#DIV/0!</v>
      </c>
      <c r="AY18" s="67">
        <f>VLOOKUP($E$1&amp;$C18,'ENTER MAIN DATA'!A:AR,12,FALSE)</f>
        <v>0</v>
      </c>
      <c r="AZ18" s="68">
        <f>VLOOKUP($E$1&amp;$C18,'ENTER MAIN DATA'!A:AR,IF($E$2="ISS",42,IF($E$2="OSS",32,22)),FALSE)</f>
        <v>0</v>
      </c>
      <c r="BA18" s="71" t="e">
        <f t="shared" si="11"/>
        <v>#DIV/0!</v>
      </c>
      <c r="BB18" s="70" t="e">
        <f t="shared" si="12"/>
        <v>#DIV/0!</v>
      </c>
      <c r="BC18" s="21"/>
    </row>
    <row r="19" spans="2:55" x14ac:dyDescent="0.25">
      <c r="B19" s="20"/>
      <c r="C19" s="35" t="s">
        <v>8</v>
      </c>
      <c r="D19" s="28">
        <f>VLOOKUP($E$1&amp;$C19,'ENTER MAIN DATA'!A:AR,4,FALSE)</f>
        <v>0</v>
      </c>
      <c r="E19" s="28">
        <f>VLOOKUP($E$1&amp;$C19,'ENTER MAIN DATA'!A:AR,5,FALSE)</f>
        <v>0</v>
      </c>
      <c r="F19" s="36">
        <f>VLOOKUP($E$1&amp;$C19,'ENTER MAIN DATA'!A:AR,15,FALSE)</f>
        <v>0</v>
      </c>
      <c r="G19" s="37">
        <f>VLOOKUP($E$1&amp;$C19,'ENTER MAIN DATA'!A:AR,23,FALSE)</f>
        <v>0</v>
      </c>
      <c r="H19" s="58" t="e">
        <f t="shared" si="13"/>
        <v>#N/A</v>
      </c>
      <c r="I19" s="36">
        <f>VLOOKUP($E$1&amp;$C19,'ENTER MAIN DATA'!A:AR,25,FALSE)</f>
        <v>0</v>
      </c>
      <c r="J19" s="28">
        <f>VLOOKUP($E$1&amp;$C19,'ENTER MAIN DATA'!A:AR,33,FALSE)</f>
        <v>0</v>
      </c>
      <c r="K19" s="60" t="e">
        <f t="shared" si="14"/>
        <v>#N/A</v>
      </c>
      <c r="L19" s="36">
        <f>VLOOKUP($E$1&amp;$C19,'ENTER MAIN DATA'!A:AR,35,FALSE)</f>
        <v>0</v>
      </c>
      <c r="M19" s="28">
        <f>VLOOKUP($E$1&amp;$C19,'ENTER MAIN DATA'!A:AR,43,FALSE)</f>
        <v>0</v>
      </c>
      <c r="N19" s="58" t="e">
        <f t="shared" si="15"/>
        <v>#N/A</v>
      </c>
      <c r="O19" s="21"/>
      <c r="Q19" s="20"/>
      <c r="R19" s="36">
        <f>VLOOKUP($E$1&amp;$C19,'ENTER MAIN DATA'!A:AR,IF($E$2="ISS",35,IF($E$2="OSS",25,15)),FALSE)</f>
        <v>0</v>
      </c>
      <c r="S19" s="37">
        <f>VLOOKUP($E$1&amp;$C19,'ENTER MAIN DATA'!A:AR,IF($E$2="ISS",43,IF($E$2="OSS",33,23)),FALSE)</f>
        <v>0</v>
      </c>
      <c r="T19" s="37">
        <f>VLOOKUP($E$1&amp;$C19,'ENTER MAIN DATA'!A:AR,IF($E$2="ISS",44,IF($E$2="OSS",34,24)),FALSE)</f>
        <v>0</v>
      </c>
      <c r="U19" s="36">
        <f>VLOOKUP($E$1&amp;$C19,'ENTER MAIN DATA'!A:AR,5,FALSE)</f>
        <v>0</v>
      </c>
      <c r="V19" s="28">
        <f>VLOOKUP($E$1&amp;$C19,'ENTER MAIN DATA'!A:AR,13,FALSE)</f>
        <v>0</v>
      </c>
      <c r="W19" s="42">
        <f>VLOOKUP($E$1&amp;$C19,'ENTER MAIN DATA'!A:AR,14,FALSE)</f>
        <v>0</v>
      </c>
      <c r="X19" s="21"/>
      <c r="Z19" s="20"/>
      <c r="AA19" s="67">
        <f>VLOOKUP($E$1&amp;$C19,'ENTER MAIN DATA'!A:AR,6,FALSE)</f>
        <v>0</v>
      </c>
      <c r="AB19" s="68">
        <f>VLOOKUP($E$1&amp;$C19,'ENTER MAIN DATA'!A:AR,IF($E$2="ISS",36,IF($E$2="OSS",26,16)),FALSE)</f>
        <v>0</v>
      </c>
      <c r="AC19" s="71">
        <f t="shared" si="16"/>
        <v>0.01</v>
      </c>
      <c r="AD19" s="70">
        <f t="shared" si="0"/>
        <v>1</v>
      </c>
      <c r="AE19" s="67">
        <f>VLOOKUP($E$1&amp;$C19,'ENTER MAIN DATA'!A:AR,7,FALSE)</f>
        <v>0</v>
      </c>
      <c r="AF19" s="68">
        <f>VLOOKUP($E$1&amp;$C19,'ENTER MAIN DATA'!A:AR,IF($E$2="ISS",37,IF($E$2="OSS",27,17)),FALSE)</f>
        <v>0</v>
      </c>
      <c r="AG19" s="71" t="e">
        <f t="shared" si="1"/>
        <v>#DIV/0!</v>
      </c>
      <c r="AH19" s="70" t="e">
        <f t="shared" si="2"/>
        <v>#DIV/0!</v>
      </c>
      <c r="AI19" s="67">
        <f>VLOOKUP($E$1&amp;$C19,'ENTER MAIN DATA'!A:AR,8,FALSE)</f>
        <v>0</v>
      </c>
      <c r="AJ19" s="68">
        <f>VLOOKUP($E$1&amp;$C19,'ENTER MAIN DATA'!A:AR,IF($E$2="ISS",38,IF($E$2="OSS",28,18)),FALSE)</f>
        <v>0</v>
      </c>
      <c r="AK19" s="71" t="e">
        <f t="shared" si="3"/>
        <v>#DIV/0!</v>
      </c>
      <c r="AL19" s="70" t="e">
        <f t="shared" si="4"/>
        <v>#DIV/0!</v>
      </c>
      <c r="AM19" s="67">
        <f>VLOOKUP($E$1&amp;$C19,'ENTER MAIN DATA'!A:AR,9,FALSE)</f>
        <v>0</v>
      </c>
      <c r="AN19" s="68">
        <f>VLOOKUP($E$1&amp;$C19,'ENTER MAIN DATA'!A:AR,IF($E$2="ISS",39,IF($E$2="OSS",29,19)),FALSE)</f>
        <v>0</v>
      </c>
      <c r="AO19" s="71" t="e">
        <f t="shared" si="5"/>
        <v>#DIV/0!</v>
      </c>
      <c r="AP19" s="70" t="e">
        <f t="shared" si="6"/>
        <v>#DIV/0!</v>
      </c>
      <c r="AQ19" s="67">
        <f>VLOOKUP($E$1&amp;$C19,'ENTER MAIN DATA'!A:AR,10,FALSE)</f>
        <v>0</v>
      </c>
      <c r="AR19" s="68">
        <f>VLOOKUP($E$1&amp;$C19,'ENTER MAIN DATA'!A:AR,IF($E$2="ISS",40,IF($E$2="OSS",30,20)),FALSE)</f>
        <v>0</v>
      </c>
      <c r="AS19" s="71" t="e">
        <f t="shared" si="7"/>
        <v>#DIV/0!</v>
      </c>
      <c r="AT19" s="70" t="e">
        <f t="shared" si="8"/>
        <v>#DIV/0!</v>
      </c>
      <c r="AU19" s="67">
        <f>VLOOKUP($E$1&amp;$C19,'ENTER MAIN DATA'!A:AR,11,FALSE)</f>
        <v>0</v>
      </c>
      <c r="AV19" s="68">
        <f>VLOOKUP($E$1&amp;$C19,'ENTER MAIN DATA'!A:AR,IF($E$2="ISS",41,IF($E$2="OSS",31,21)),FALSE)</f>
        <v>0</v>
      </c>
      <c r="AW19" s="71" t="e">
        <f t="shared" si="9"/>
        <v>#DIV/0!</v>
      </c>
      <c r="AX19" s="70" t="e">
        <f t="shared" si="10"/>
        <v>#DIV/0!</v>
      </c>
      <c r="AY19" s="67">
        <f>VLOOKUP($E$1&amp;$C19,'ENTER MAIN DATA'!A:AR,12,FALSE)</f>
        <v>0</v>
      </c>
      <c r="AZ19" s="68">
        <f>VLOOKUP($E$1&amp;$C19,'ENTER MAIN DATA'!A:AR,IF($E$2="ISS",42,IF($E$2="OSS",32,22)),FALSE)</f>
        <v>0</v>
      </c>
      <c r="BA19" s="71" t="e">
        <f t="shared" si="11"/>
        <v>#DIV/0!</v>
      </c>
      <c r="BB19" s="70" t="e">
        <f t="shared" si="12"/>
        <v>#DIV/0!</v>
      </c>
      <c r="BC19" s="21"/>
    </row>
    <row r="20" spans="2:55" x14ac:dyDescent="0.25">
      <c r="B20" s="20"/>
      <c r="C20" s="35" t="s">
        <v>9</v>
      </c>
      <c r="D20" s="28">
        <f>VLOOKUP($E$1&amp;$C20,'ENTER MAIN DATA'!A:AR,4,FALSE)</f>
        <v>0</v>
      </c>
      <c r="E20" s="28">
        <f>VLOOKUP($E$1&amp;$C20,'ENTER MAIN DATA'!A:AR,5,FALSE)</f>
        <v>0</v>
      </c>
      <c r="F20" s="36">
        <f>VLOOKUP($E$1&amp;$C20,'ENTER MAIN DATA'!A:AR,15,FALSE)</f>
        <v>0</v>
      </c>
      <c r="G20" s="37">
        <f>VLOOKUP($E$1&amp;$C20,'ENTER MAIN DATA'!A:AR,23,FALSE)</f>
        <v>0</v>
      </c>
      <c r="H20" s="58" t="e">
        <f t="shared" si="13"/>
        <v>#N/A</v>
      </c>
      <c r="I20" s="36">
        <f>VLOOKUP($E$1&amp;$C20,'ENTER MAIN DATA'!A:AR,25,FALSE)</f>
        <v>0</v>
      </c>
      <c r="J20" s="28">
        <f>VLOOKUP($E$1&amp;$C20,'ENTER MAIN DATA'!A:AR,33,FALSE)</f>
        <v>0</v>
      </c>
      <c r="K20" s="60" t="e">
        <f t="shared" si="14"/>
        <v>#N/A</v>
      </c>
      <c r="L20" s="36">
        <f>VLOOKUP($E$1&amp;$C20,'ENTER MAIN DATA'!A:AR,35,FALSE)</f>
        <v>0</v>
      </c>
      <c r="M20" s="28">
        <f>VLOOKUP($E$1&amp;$C20,'ENTER MAIN DATA'!A:AR,43,FALSE)</f>
        <v>0</v>
      </c>
      <c r="N20" s="58" t="e">
        <f t="shared" si="15"/>
        <v>#N/A</v>
      </c>
      <c r="O20" s="21"/>
      <c r="Q20" s="20"/>
      <c r="R20" s="36">
        <f>VLOOKUP($E$1&amp;$C20,'ENTER MAIN DATA'!A:AR,IF($E$2="ISS",35,IF($E$2="OSS",25,15)),FALSE)</f>
        <v>0</v>
      </c>
      <c r="S20" s="37">
        <f>VLOOKUP($E$1&amp;$C20,'ENTER MAIN DATA'!A:AR,IF($E$2="ISS",43,IF($E$2="OSS",33,23)),FALSE)</f>
        <v>0</v>
      </c>
      <c r="T20" s="37">
        <f>VLOOKUP($E$1&amp;$C20,'ENTER MAIN DATA'!A:AR,IF($E$2="ISS",44,IF($E$2="OSS",34,24)),FALSE)</f>
        <v>0</v>
      </c>
      <c r="U20" s="36">
        <f>VLOOKUP($E$1&amp;$C20,'ENTER MAIN DATA'!A:AR,5,FALSE)</f>
        <v>0</v>
      </c>
      <c r="V20" s="28">
        <f>VLOOKUP($E$1&amp;$C20,'ENTER MAIN DATA'!A:AR,13,FALSE)</f>
        <v>0</v>
      </c>
      <c r="W20" s="42">
        <f>VLOOKUP($E$1&amp;$C20,'ENTER MAIN DATA'!A:AR,14,FALSE)</f>
        <v>0</v>
      </c>
      <c r="X20" s="21"/>
      <c r="Z20" s="20"/>
      <c r="AA20" s="67">
        <f>VLOOKUP($E$1&amp;$C20,'ENTER MAIN DATA'!A:AR,6,FALSE)</f>
        <v>0</v>
      </c>
      <c r="AB20" s="68">
        <f>VLOOKUP($E$1&amp;$C20,'ENTER MAIN DATA'!A:AR,IF($E$2="ISS",36,IF($E$2="OSS",26,16)),FALSE)</f>
        <v>0</v>
      </c>
      <c r="AC20" s="71">
        <f t="shared" si="16"/>
        <v>0.01</v>
      </c>
      <c r="AD20" s="70">
        <f t="shared" si="0"/>
        <v>1</v>
      </c>
      <c r="AE20" s="67">
        <f>VLOOKUP($E$1&amp;$C20,'ENTER MAIN DATA'!A:AR,7,FALSE)</f>
        <v>0</v>
      </c>
      <c r="AF20" s="68">
        <f>VLOOKUP($E$1&amp;$C20,'ENTER MAIN DATA'!A:AR,IF($E$2="ISS",37,IF($E$2="OSS",27,17)),FALSE)</f>
        <v>0</v>
      </c>
      <c r="AG20" s="71" t="e">
        <f t="shared" si="1"/>
        <v>#DIV/0!</v>
      </c>
      <c r="AH20" s="70" t="e">
        <f t="shared" si="2"/>
        <v>#DIV/0!</v>
      </c>
      <c r="AI20" s="67">
        <f>VLOOKUP($E$1&amp;$C20,'ENTER MAIN DATA'!A:AR,8,FALSE)</f>
        <v>0</v>
      </c>
      <c r="AJ20" s="68">
        <f>VLOOKUP($E$1&amp;$C20,'ENTER MAIN DATA'!A:AR,IF($E$2="ISS",38,IF($E$2="OSS",28,18)),FALSE)</f>
        <v>0</v>
      </c>
      <c r="AK20" s="71" t="e">
        <f t="shared" si="3"/>
        <v>#DIV/0!</v>
      </c>
      <c r="AL20" s="70" t="e">
        <f t="shared" si="4"/>
        <v>#DIV/0!</v>
      </c>
      <c r="AM20" s="67">
        <f>VLOOKUP($E$1&amp;$C20,'ENTER MAIN DATA'!A:AR,9,FALSE)</f>
        <v>0</v>
      </c>
      <c r="AN20" s="68">
        <f>VLOOKUP($E$1&amp;$C20,'ENTER MAIN DATA'!A:AR,IF($E$2="ISS",39,IF($E$2="OSS",29,19)),FALSE)</f>
        <v>0</v>
      </c>
      <c r="AO20" s="71" t="e">
        <f t="shared" si="5"/>
        <v>#DIV/0!</v>
      </c>
      <c r="AP20" s="70" t="e">
        <f t="shared" si="6"/>
        <v>#DIV/0!</v>
      </c>
      <c r="AQ20" s="67">
        <f>VLOOKUP($E$1&amp;$C20,'ENTER MAIN DATA'!A:AR,10,FALSE)</f>
        <v>0</v>
      </c>
      <c r="AR20" s="68">
        <f>VLOOKUP($E$1&amp;$C20,'ENTER MAIN DATA'!A:AR,IF($E$2="ISS",40,IF($E$2="OSS",30,20)),FALSE)</f>
        <v>0</v>
      </c>
      <c r="AS20" s="71" t="e">
        <f t="shared" si="7"/>
        <v>#DIV/0!</v>
      </c>
      <c r="AT20" s="70" t="e">
        <f t="shared" si="8"/>
        <v>#DIV/0!</v>
      </c>
      <c r="AU20" s="67">
        <f>VLOOKUP($E$1&amp;$C20,'ENTER MAIN DATA'!A:AR,11,FALSE)</f>
        <v>0</v>
      </c>
      <c r="AV20" s="68">
        <f>VLOOKUP($E$1&amp;$C20,'ENTER MAIN DATA'!A:AR,IF($E$2="ISS",41,IF($E$2="OSS",31,21)),FALSE)</f>
        <v>0</v>
      </c>
      <c r="AW20" s="71" t="e">
        <f t="shared" si="9"/>
        <v>#DIV/0!</v>
      </c>
      <c r="AX20" s="70" t="e">
        <f t="shared" si="10"/>
        <v>#DIV/0!</v>
      </c>
      <c r="AY20" s="67">
        <f>VLOOKUP($E$1&amp;$C20,'ENTER MAIN DATA'!A:AR,12,FALSE)</f>
        <v>0</v>
      </c>
      <c r="AZ20" s="68">
        <f>VLOOKUP($E$1&amp;$C20,'ENTER MAIN DATA'!A:AR,IF($E$2="ISS",42,IF($E$2="OSS",32,22)),FALSE)</f>
        <v>0</v>
      </c>
      <c r="BA20" s="71" t="e">
        <f t="shared" si="11"/>
        <v>#DIV/0!</v>
      </c>
      <c r="BB20" s="70" t="e">
        <f t="shared" si="12"/>
        <v>#DIV/0!</v>
      </c>
      <c r="BC20" s="21"/>
    </row>
    <row r="21" spans="2:55" ht="15.75" thickBot="1" x14ac:dyDescent="0.3">
      <c r="B21" s="20"/>
      <c r="C21" s="56" t="s">
        <v>10</v>
      </c>
      <c r="D21" s="53">
        <f>VLOOKUP($E$1&amp;$C21,'ENTER MAIN DATA'!A:AR,4,FALSE)</f>
        <v>0</v>
      </c>
      <c r="E21" s="53">
        <f>VLOOKUP($E$1&amp;$C21,'ENTER MAIN DATA'!A:AR,5,FALSE)</f>
        <v>0</v>
      </c>
      <c r="F21" s="57">
        <f>VLOOKUP($E$1&amp;$C21,'ENTER MAIN DATA'!A:AR,15,FALSE)</f>
        <v>0</v>
      </c>
      <c r="G21" s="54">
        <f>VLOOKUP($E$1&amp;$C21,'ENTER MAIN DATA'!A:AR,23,FALSE)</f>
        <v>0</v>
      </c>
      <c r="H21" s="59" t="e">
        <f t="shared" si="13"/>
        <v>#N/A</v>
      </c>
      <c r="I21" s="57">
        <f>VLOOKUP($E$1&amp;$C21,'ENTER MAIN DATA'!A:AR,25,FALSE)</f>
        <v>0</v>
      </c>
      <c r="J21" s="53">
        <f>VLOOKUP($E$1&amp;$C21,'ENTER MAIN DATA'!A:AR,33,FALSE)</f>
        <v>0</v>
      </c>
      <c r="K21" s="61" t="e">
        <f t="shared" si="14"/>
        <v>#N/A</v>
      </c>
      <c r="L21" s="57">
        <f>VLOOKUP($E$1&amp;$C21,'ENTER MAIN DATA'!A:AR,35,FALSE)</f>
        <v>0</v>
      </c>
      <c r="M21" s="53">
        <f>VLOOKUP($E$1&amp;$C21,'ENTER MAIN DATA'!A:AR,43,FALSE)</f>
        <v>0</v>
      </c>
      <c r="N21" s="59" t="e">
        <f>IFERROR(L21/$E21/$D21*100,NA())</f>
        <v>#N/A</v>
      </c>
      <c r="O21" s="21"/>
      <c r="Q21" s="20"/>
      <c r="R21" s="43">
        <f>VLOOKUP($E$1&amp;$C21,'ENTER MAIN DATA'!A:AR,IF($E$2="ISS",35,IF($E$2="OSS",25,15)),FALSE)</f>
        <v>0</v>
      </c>
      <c r="S21" s="44">
        <f>VLOOKUP($E$1&amp;$C21,'ENTER MAIN DATA'!A:AR,IF($E$2="ISS",43,IF($E$2="OSS",33,23)),FALSE)</f>
        <v>0</v>
      </c>
      <c r="T21" s="44">
        <f>VLOOKUP($E$1&amp;$C21,'ENTER MAIN DATA'!A:AR,IF($E$2="ISS",44,IF($E$2="OSS",34,24)),FALSE)</f>
        <v>0</v>
      </c>
      <c r="U21" s="43">
        <f>VLOOKUP($E$1&amp;$C21,'ENTER MAIN DATA'!A:AR,5,FALSE)</f>
        <v>0</v>
      </c>
      <c r="V21" s="45">
        <f>VLOOKUP($E$1&amp;$C21,'ENTER MAIN DATA'!A:AR,13,FALSE)</f>
        <v>0</v>
      </c>
      <c r="W21" s="46">
        <f>VLOOKUP($E$1&amp;$C21,'ENTER MAIN DATA'!A:AR,14,FALSE)</f>
        <v>0</v>
      </c>
      <c r="X21" s="21"/>
      <c r="Z21" s="20"/>
      <c r="AA21" s="67">
        <f>VLOOKUP($E$1&amp;$C21,'ENTER MAIN DATA'!A:AR,6,FALSE)</f>
        <v>0</v>
      </c>
      <c r="AB21" s="68">
        <f>VLOOKUP($E$1&amp;$C21,'ENTER MAIN DATA'!A:AR,IF($E$2="ISS",36,IF($E$2="OSS",26,16)),FALSE)</f>
        <v>0</v>
      </c>
      <c r="AC21" s="71">
        <f t="shared" si="16"/>
        <v>0.01</v>
      </c>
      <c r="AD21" s="70">
        <f t="shared" si="0"/>
        <v>1</v>
      </c>
      <c r="AE21" s="67">
        <f>VLOOKUP($E$1&amp;$C21,'ENTER MAIN DATA'!A:AR,7,FALSE)</f>
        <v>0</v>
      </c>
      <c r="AF21" s="68">
        <f>VLOOKUP($E$1&amp;$C21,'ENTER MAIN DATA'!A:AR,IF($E$2="ISS",37,IF($E$2="OSS",27,17)),FALSE)</f>
        <v>0</v>
      </c>
      <c r="AG21" s="71" t="e">
        <f t="shared" si="1"/>
        <v>#DIV/0!</v>
      </c>
      <c r="AH21" s="70" t="e">
        <f t="shared" si="2"/>
        <v>#DIV/0!</v>
      </c>
      <c r="AI21" s="67">
        <f>VLOOKUP($E$1&amp;$C21,'ENTER MAIN DATA'!A:AR,8,FALSE)</f>
        <v>0</v>
      </c>
      <c r="AJ21" s="68">
        <f>VLOOKUP($E$1&amp;$C21,'ENTER MAIN DATA'!A:AR,IF($E$2="ISS",38,IF($E$2="OSS",28,18)),FALSE)</f>
        <v>0</v>
      </c>
      <c r="AK21" s="71" t="e">
        <f t="shared" si="3"/>
        <v>#DIV/0!</v>
      </c>
      <c r="AL21" s="70" t="e">
        <f t="shared" si="4"/>
        <v>#DIV/0!</v>
      </c>
      <c r="AM21" s="67">
        <f>VLOOKUP($E$1&amp;$C21,'ENTER MAIN DATA'!A:AR,9,FALSE)</f>
        <v>0</v>
      </c>
      <c r="AN21" s="68">
        <f>VLOOKUP($E$1&amp;$C21,'ENTER MAIN DATA'!A:AR,IF($E$2="ISS",39,IF($E$2="OSS",29,19)),FALSE)</f>
        <v>0</v>
      </c>
      <c r="AO21" s="71" t="e">
        <f t="shared" si="5"/>
        <v>#DIV/0!</v>
      </c>
      <c r="AP21" s="70" t="e">
        <f t="shared" si="6"/>
        <v>#DIV/0!</v>
      </c>
      <c r="AQ21" s="67">
        <f>VLOOKUP($E$1&amp;$C21,'ENTER MAIN DATA'!A:AR,10,FALSE)</f>
        <v>0</v>
      </c>
      <c r="AR21" s="68">
        <f>VLOOKUP($E$1&amp;$C21,'ENTER MAIN DATA'!A:AR,IF($E$2="ISS",40,IF($E$2="OSS",30,20)),FALSE)</f>
        <v>0</v>
      </c>
      <c r="AS21" s="71" t="e">
        <f t="shared" si="7"/>
        <v>#DIV/0!</v>
      </c>
      <c r="AT21" s="70" t="e">
        <f t="shared" si="8"/>
        <v>#DIV/0!</v>
      </c>
      <c r="AU21" s="67">
        <f>VLOOKUP($E$1&amp;$C21,'ENTER MAIN DATA'!A:AR,11,FALSE)</f>
        <v>0</v>
      </c>
      <c r="AV21" s="68">
        <f>VLOOKUP($E$1&amp;$C21,'ENTER MAIN DATA'!A:AR,IF($E$2="ISS",41,IF($E$2="OSS",31,21)),FALSE)</f>
        <v>0</v>
      </c>
      <c r="AW21" s="71" t="e">
        <f t="shared" si="9"/>
        <v>#DIV/0!</v>
      </c>
      <c r="AX21" s="70" t="e">
        <f t="shared" si="10"/>
        <v>#DIV/0!</v>
      </c>
      <c r="AY21" s="67">
        <f>VLOOKUP($E$1&amp;$C21,'ENTER MAIN DATA'!A:AR,12,FALSE)</f>
        <v>0</v>
      </c>
      <c r="AZ21" s="68">
        <f>VLOOKUP($E$1&amp;$C21,'ENTER MAIN DATA'!A:AR,IF($E$2="ISS",42,IF($E$2="OSS",32,22)),FALSE)</f>
        <v>0</v>
      </c>
      <c r="BA21" s="71" t="e">
        <f t="shared" si="11"/>
        <v>#DIV/0!</v>
      </c>
      <c r="BB21" s="70" t="e">
        <f t="shared" si="12"/>
        <v>#DIV/0!</v>
      </c>
      <c r="BC21" s="21"/>
    </row>
    <row r="22" spans="2:55" ht="15.75" thickTop="1" x14ac:dyDescent="0.25">
      <c r="B22" s="20"/>
      <c r="C22" s="35" t="s">
        <v>52</v>
      </c>
      <c r="D22" s="47">
        <f>SUM(D12:D21)</f>
        <v>0</v>
      </c>
      <c r="E22" s="47">
        <f>AVERAGE(E12:E21)</f>
        <v>0</v>
      </c>
      <c r="F22" s="47">
        <f>SUM(F12:F21)</f>
        <v>0</v>
      </c>
      <c r="G22" s="47">
        <f>SUM(G12:G21)</f>
        <v>0</v>
      </c>
      <c r="H22" s="126" t="e">
        <f>AVERAGEIF(H12:H21,"&lt;&gt;0")</f>
        <v>#N/A</v>
      </c>
      <c r="I22" s="47">
        <f>SUM(I12:I21)</f>
        <v>0</v>
      </c>
      <c r="J22" s="47">
        <f>SUM(J12:J21)</f>
        <v>0</v>
      </c>
      <c r="K22" s="126" t="e">
        <f>AVERAGEIF(K12:K21,"&lt;&gt;0")</f>
        <v>#N/A</v>
      </c>
      <c r="L22" s="47">
        <f>SUM(L12:L21)</f>
        <v>0</v>
      </c>
      <c r="M22" s="47">
        <f>SUM(M12:M21)</f>
        <v>0</v>
      </c>
      <c r="N22" s="126" t="e">
        <f>AVERAGEIF(N12:N21,"&lt;&gt;0")</f>
        <v>#N/A</v>
      </c>
      <c r="O22" s="21"/>
      <c r="Q22" s="20"/>
      <c r="R22" s="47">
        <f>SUM(R12:R21)</f>
        <v>0</v>
      </c>
      <c r="S22" s="47">
        <f>SUM(S12:S21)</f>
        <v>0</v>
      </c>
      <c r="T22" s="47">
        <f>SUM(T12:T21)</f>
        <v>0</v>
      </c>
      <c r="U22" s="240" t="e">
        <f>AVERAGEIF(U12:U21,"&lt;&gt;0")</f>
        <v>#DIV/0!</v>
      </c>
      <c r="V22" s="240" t="e">
        <f t="shared" ref="V22:W22" si="17">AVERAGEIF(V12:V21,"&lt;&gt;0")</f>
        <v>#DIV/0!</v>
      </c>
      <c r="W22" s="240" t="e">
        <f t="shared" si="17"/>
        <v>#DIV/0!</v>
      </c>
      <c r="X22" s="21"/>
      <c r="Z22" s="20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21"/>
    </row>
    <row r="23" spans="2:55" x14ac:dyDescent="0.25">
      <c r="B23" s="20"/>
      <c r="C23" s="13"/>
      <c r="D23" s="9"/>
      <c r="E23" s="9"/>
      <c r="F23" s="8"/>
      <c r="G23" s="8"/>
      <c r="H23" s="8"/>
      <c r="I23" s="8"/>
      <c r="J23" s="8"/>
      <c r="K23" s="8"/>
      <c r="L23" s="8"/>
      <c r="M23" s="8"/>
      <c r="N23" s="8"/>
      <c r="O23" s="21"/>
      <c r="Q23" s="20"/>
      <c r="R23" s="8"/>
      <c r="S23" s="8"/>
      <c r="T23" s="8"/>
      <c r="U23" s="8"/>
      <c r="V23" s="8"/>
      <c r="W23" s="8"/>
      <c r="X23" s="21"/>
      <c r="Z23" s="20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21"/>
    </row>
    <row r="24" spans="2:55" x14ac:dyDescent="0.25">
      <c r="B24" s="20"/>
      <c r="C24" s="13"/>
      <c r="D24" s="9"/>
      <c r="E24" s="9"/>
      <c r="F24" s="8"/>
      <c r="G24" s="8"/>
      <c r="H24" s="8"/>
      <c r="I24" s="8"/>
      <c r="J24" s="8"/>
      <c r="K24" s="8"/>
      <c r="L24" s="8"/>
      <c r="M24" s="8"/>
      <c r="N24" s="8"/>
      <c r="O24" s="21"/>
      <c r="Q24" s="20"/>
      <c r="R24" s="8"/>
      <c r="S24" s="8"/>
      <c r="T24" s="8"/>
      <c r="U24" s="8"/>
      <c r="V24" s="8"/>
      <c r="W24" s="8"/>
      <c r="X24" s="21"/>
      <c r="Z24" s="20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4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21"/>
    </row>
    <row r="25" spans="2:55" ht="19.149999999999999" customHeight="1" x14ac:dyDescent="0.3">
      <c r="B25" s="20"/>
      <c r="C25" s="13"/>
      <c r="D25" s="9"/>
      <c r="E25" s="9"/>
      <c r="F25" s="8"/>
      <c r="G25" s="8"/>
      <c r="H25" s="8"/>
      <c r="I25" s="8"/>
      <c r="J25" s="8"/>
      <c r="K25" s="8"/>
      <c r="L25" s="8"/>
      <c r="M25" s="8"/>
      <c r="N25" s="8"/>
      <c r="O25" s="21"/>
      <c r="Q25" s="20"/>
      <c r="R25" s="48"/>
      <c r="S25" s="80" t="str">
        <f>E2</f>
        <v>OCR</v>
      </c>
      <c r="T25" s="80" t="s">
        <v>20</v>
      </c>
      <c r="U25" s="52" t="s">
        <v>34</v>
      </c>
      <c r="V25" s="8"/>
      <c r="W25" s="8"/>
      <c r="X25" s="21"/>
      <c r="Z25" s="20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62"/>
      <c r="AX25" s="62"/>
      <c r="AY25" s="62"/>
      <c r="AZ25" s="62"/>
      <c r="BA25" s="62"/>
      <c r="BB25" s="62"/>
      <c r="BC25" s="21"/>
    </row>
    <row r="26" spans="2:55" ht="15.75" customHeight="1" x14ac:dyDescent="0.25">
      <c r="B26" s="20"/>
      <c r="C26" s="14"/>
      <c r="D26" s="10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21"/>
      <c r="Q26" s="20"/>
      <c r="R26" s="49" t="s">
        <v>16</v>
      </c>
      <c r="S26" s="235" t="e">
        <f>S22/V22</f>
        <v>#DIV/0!</v>
      </c>
      <c r="T26" s="236" t="e">
        <f>V22/U22</f>
        <v>#DIV/0!</v>
      </c>
      <c r="U26" s="237" t="e">
        <f>S26/(R22/U22)</f>
        <v>#DIV/0!</v>
      </c>
      <c r="V26" s="264" t="s">
        <v>36</v>
      </c>
      <c r="W26" s="265"/>
      <c r="X26" s="21"/>
      <c r="Z26" s="20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62"/>
      <c r="AX26" s="62"/>
      <c r="AY26" s="62"/>
      <c r="AZ26" s="62"/>
      <c r="BA26" s="62"/>
      <c r="BB26" s="62"/>
      <c r="BC26" s="21"/>
    </row>
    <row r="27" spans="2:55" ht="15.75" customHeight="1" x14ac:dyDescent="0.25">
      <c r="B27" s="20"/>
      <c r="C27" s="14"/>
      <c r="D27" s="10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21"/>
      <c r="Q27" s="20"/>
      <c r="R27" s="49" t="s">
        <v>33</v>
      </c>
      <c r="S27" s="238" t="e">
        <f>T22/W22</f>
        <v>#DIV/0!</v>
      </c>
      <c r="T27" s="239" t="e">
        <f>W22/U22</f>
        <v>#DIV/0!</v>
      </c>
      <c r="U27" s="237" t="e">
        <f>S27/(R22/U22)</f>
        <v>#DIV/0!</v>
      </c>
      <c r="V27" s="264"/>
      <c r="W27" s="265"/>
      <c r="X27" s="21"/>
      <c r="Z27" s="20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62"/>
      <c r="AX27" s="62"/>
      <c r="AY27" s="62"/>
      <c r="AZ27" s="62"/>
      <c r="BA27" s="62"/>
      <c r="BB27" s="62"/>
      <c r="BC27" s="21"/>
    </row>
    <row r="28" spans="2:55" ht="15.75" customHeight="1" x14ac:dyDescent="0.25">
      <c r="B28" s="20"/>
      <c r="C28" s="14"/>
      <c r="D28" s="10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21"/>
      <c r="Q28" s="20"/>
      <c r="R28" s="11"/>
      <c r="S28" s="11"/>
      <c r="T28" s="11"/>
      <c r="U28" s="11"/>
      <c r="V28" s="11"/>
      <c r="W28" s="11"/>
      <c r="X28" s="21"/>
      <c r="Z28" s="20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2"/>
      <c r="AX28" s="62"/>
      <c r="AY28" s="62"/>
      <c r="AZ28" s="62"/>
      <c r="BA28" s="62"/>
      <c r="BB28" s="62"/>
      <c r="BC28" s="21"/>
    </row>
    <row r="29" spans="2:55" ht="15.75" customHeight="1" x14ac:dyDescent="0.25">
      <c r="B29" s="20"/>
      <c r="C29" s="14"/>
      <c r="D29" s="10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21"/>
      <c r="Q29" s="20"/>
      <c r="R29" s="50" t="s">
        <v>35</v>
      </c>
      <c r="S29" s="50"/>
      <c r="T29" s="50"/>
      <c r="U29" s="50"/>
      <c r="V29" s="50"/>
      <c r="W29" s="50"/>
      <c r="X29" s="21"/>
      <c r="Z29" s="20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2"/>
      <c r="AX29" s="62"/>
      <c r="AY29" s="62"/>
      <c r="AZ29" s="62"/>
      <c r="BA29" s="62"/>
      <c r="BB29" s="62"/>
      <c r="BC29" s="21"/>
    </row>
    <row r="30" spans="2:55" ht="15.75" customHeight="1" x14ac:dyDescent="0.25">
      <c r="B30" s="20"/>
      <c r="C30" s="14"/>
      <c r="D30" s="10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21"/>
      <c r="Q30" s="20"/>
      <c r="R30" s="50"/>
      <c r="S30" s="50"/>
      <c r="T30" s="50"/>
      <c r="U30" s="50"/>
      <c r="V30" s="50"/>
      <c r="W30" s="50"/>
      <c r="X30" s="21"/>
      <c r="Z30" s="20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2"/>
      <c r="AX30" s="62"/>
      <c r="AY30" s="62"/>
      <c r="AZ30" s="62"/>
      <c r="BA30" s="62"/>
      <c r="BB30" s="62"/>
      <c r="BC30" s="21"/>
    </row>
    <row r="31" spans="2:55" ht="15.75" customHeight="1" x14ac:dyDescent="0.25">
      <c r="B31" s="20"/>
      <c r="C31" s="14"/>
      <c r="D31" s="10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21"/>
      <c r="Q31" s="20"/>
      <c r="R31" s="51"/>
      <c r="S31" s="51"/>
      <c r="T31" s="51"/>
      <c r="U31" s="51"/>
      <c r="V31" s="51"/>
      <c r="W31" s="51"/>
      <c r="X31" s="21"/>
      <c r="Z31" s="20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2"/>
      <c r="AX31" s="62"/>
      <c r="AY31" s="62"/>
      <c r="AZ31" s="62"/>
      <c r="BA31" s="62"/>
      <c r="BB31" s="62"/>
      <c r="BC31" s="21"/>
    </row>
    <row r="32" spans="2:55" ht="15.75" customHeight="1" x14ac:dyDescent="0.25">
      <c r="B32" s="20"/>
      <c r="C32" s="14"/>
      <c r="D32" s="10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21"/>
      <c r="Q32" s="20"/>
      <c r="R32" s="51"/>
      <c r="S32" s="51"/>
      <c r="T32" s="51"/>
      <c r="U32" s="51"/>
      <c r="V32" s="51"/>
      <c r="W32" s="51"/>
      <c r="X32" s="21"/>
      <c r="Z32" s="20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2"/>
      <c r="AX32" s="62"/>
      <c r="AY32" s="62"/>
      <c r="AZ32" s="62"/>
      <c r="BA32" s="62"/>
      <c r="BB32" s="62"/>
      <c r="BC32" s="21"/>
    </row>
    <row r="33" spans="2:55" ht="15.75" customHeight="1" x14ac:dyDescent="0.25">
      <c r="B33" s="20"/>
      <c r="C33" s="14"/>
      <c r="D33" s="10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21"/>
      <c r="Q33" s="20"/>
      <c r="R33" s="11"/>
      <c r="S33" s="11"/>
      <c r="T33" s="11"/>
      <c r="U33" s="11"/>
      <c r="V33" s="11"/>
      <c r="W33" s="11"/>
      <c r="X33" s="21"/>
      <c r="Z33" s="20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2"/>
      <c r="AX33" s="62"/>
      <c r="AY33" s="62"/>
      <c r="AZ33" s="62"/>
      <c r="BA33" s="62"/>
      <c r="BB33" s="62"/>
      <c r="BC33" s="21"/>
    </row>
    <row r="34" spans="2:55" ht="15.75" customHeight="1" x14ac:dyDescent="0.25">
      <c r="B34" s="20"/>
      <c r="C34" s="14"/>
      <c r="D34" s="10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21"/>
      <c r="Q34" s="20"/>
      <c r="R34" s="11"/>
      <c r="S34" s="11"/>
      <c r="T34" s="11"/>
      <c r="U34" s="11"/>
      <c r="V34" s="11"/>
      <c r="W34" s="11"/>
      <c r="X34" s="21"/>
      <c r="Z34" s="20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2"/>
      <c r="AX34" s="62"/>
      <c r="AY34" s="62"/>
      <c r="AZ34" s="62"/>
      <c r="BA34" s="62"/>
      <c r="BB34" s="62"/>
      <c r="BC34" s="21"/>
    </row>
    <row r="35" spans="2:55" ht="15.75" customHeight="1" x14ac:dyDescent="0.25">
      <c r="B35" s="20"/>
      <c r="C35" s="14"/>
      <c r="D35" s="10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21"/>
      <c r="Q35" s="20"/>
      <c r="R35" s="11"/>
      <c r="S35" s="11"/>
      <c r="T35" s="11"/>
      <c r="U35" s="11"/>
      <c r="V35" s="11"/>
      <c r="W35" s="11"/>
      <c r="X35" s="21"/>
      <c r="Z35" s="20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2"/>
      <c r="AX35" s="62"/>
      <c r="AY35" s="62"/>
      <c r="AZ35" s="62"/>
      <c r="BA35" s="62"/>
      <c r="BB35" s="62"/>
      <c r="BC35" s="21"/>
    </row>
    <row r="36" spans="2:55" ht="15.75" customHeight="1" x14ac:dyDescent="0.25">
      <c r="B36" s="20"/>
      <c r="C36" s="14"/>
      <c r="D36" s="10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21"/>
      <c r="Q36" s="20"/>
      <c r="R36" s="11"/>
      <c r="S36" s="11"/>
      <c r="T36" s="11"/>
      <c r="U36" s="11"/>
      <c r="V36" s="11"/>
      <c r="W36" s="11"/>
      <c r="X36" s="21"/>
      <c r="Z36" s="20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2"/>
      <c r="AX36" s="62"/>
      <c r="AY36" s="62"/>
      <c r="AZ36" s="62"/>
      <c r="BA36" s="62"/>
      <c r="BB36" s="62"/>
      <c r="BC36" s="21"/>
    </row>
    <row r="37" spans="2:55" ht="15.75" customHeight="1" x14ac:dyDescent="0.25">
      <c r="B37" s="20"/>
      <c r="C37" s="14"/>
      <c r="D37" s="10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21"/>
      <c r="Q37" s="20"/>
      <c r="R37" s="11"/>
      <c r="S37" s="11"/>
      <c r="T37" s="11"/>
      <c r="U37" s="11"/>
      <c r="V37" s="11"/>
      <c r="W37" s="11"/>
      <c r="X37" s="21"/>
      <c r="Z37" s="20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2"/>
      <c r="AX37" s="62"/>
      <c r="AY37" s="62"/>
      <c r="AZ37" s="62"/>
      <c r="BA37" s="62"/>
      <c r="BB37" s="62"/>
      <c r="BC37" s="21"/>
    </row>
    <row r="38" spans="2:55" ht="15.75" customHeight="1" x14ac:dyDescent="0.25">
      <c r="B38" s="20"/>
      <c r="C38" s="14"/>
      <c r="D38" s="10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21"/>
      <c r="Q38" s="20"/>
      <c r="R38" s="11"/>
      <c r="S38" s="11"/>
      <c r="T38" s="11"/>
      <c r="U38" s="11"/>
      <c r="V38" s="11"/>
      <c r="W38" s="11"/>
      <c r="X38" s="21"/>
      <c r="Z38" s="2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21"/>
    </row>
    <row r="39" spans="2:55" ht="15.75" customHeight="1" x14ac:dyDescent="0.25">
      <c r="B39" s="20"/>
      <c r="C39" s="14"/>
      <c r="D39" s="10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21"/>
      <c r="Q39" s="20"/>
      <c r="R39" s="11"/>
      <c r="S39" s="11"/>
      <c r="T39" s="11"/>
      <c r="U39" s="11"/>
      <c r="V39" s="11"/>
      <c r="W39" s="11"/>
      <c r="X39" s="21"/>
      <c r="Z39" s="2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21"/>
    </row>
    <row r="40" spans="2:55" ht="15.75" customHeight="1" x14ac:dyDescent="0.25">
      <c r="B40" s="20"/>
      <c r="C40" s="14"/>
      <c r="D40" s="10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21"/>
      <c r="Q40" s="20"/>
      <c r="R40" s="11"/>
      <c r="S40" s="11"/>
      <c r="T40" s="11"/>
      <c r="U40" s="11"/>
      <c r="V40" s="11"/>
      <c r="W40" s="11"/>
      <c r="X40" s="21"/>
      <c r="Z40" s="2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21"/>
    </row>
    <row r="41" spans="2:55" ht="15.75" customHeight="1" x14ac:dyDescent="0.25">
      <c r="B41" s="20"/>
      <c r="C41" s="14"/>
      <c r="D41" s="10"/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21"/>
      <c r="Q41" s="20"/>
      <c r="R41" s="11"/>
      <c r="S41" s="11"/>
      <c r="T41" s="11"/>
      <c r="U41" s="11"/>
      <c r="V41" s="11"/>
      <c r="W41" s="11"/>
      <c r="X41" s="21"/>
      <c r="Z41" s="2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21"/>
    </row>
    <row r="42" spans="2:55" ht="15.75" customHeight="1" x14ac:dyDescent="0.25">
      <c r="B42" s="20"/>
      <c r="C42" s="14"/>
      <c r="D42" s="10"/>
      <c r="E42" s="10"/>
      <c r="F42" s="11"/>
      <c r="G42" s="11"/>
      <c r="H42" s="11"/>
      <c r="I42" s="11"/>
      <c r="J42" s="11"/>
      <c r="K42" s="11"/>
      <c r="L42" s="11"/>
      <c r="M42" s="11"/>
      <c r="N42" s="11"/>
      <c r="O42" s="21"/>
      <c r="Q42" s="20"/>
      <c r="R42" s="11"/>
      <c r="S42" s="11"/>
      <c r="T42" s="11"/>
      <c r="U42" s="11"/>
      <c r="V42" s="11"/>
      <c r="W42" s="11"/>
      <c r="X42" s="21"/>
      <c r="Z42" s="20"/>
      <c r="AA42" s="10"/>
      <c r="AB42" s="62"/>
      <c r="AC42" s="62"/>
      <c r="AD42" s="62"/>
      <c r="AE42" s="62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21"/>
    </row>
    <row r="43" spans="2:55" ht="15.75" customHeight="1" x14ac:dyDescent="0.25">
      <c r="B43" s="20"/>
      <c r="C43" s="14"/>
      <c r="D43" s="10"/>
      <c r="E43" s="10"/>
      <c r="F43" s="11"/>
      <c r="G43" s="11"/>
      <c r="H43" s="11"/>
      <c r="I43" s="11"/>
      <c r="J43" s="11"/>
      <c r="K43" s="11"/>
      <c r="L43" s="11"/>
      <c r="M43" s="11"/>
      <c r="N43" s="11"/>
      <c r="O43" s="21"/>
      <c r="Q43" s="20"/>
      <c r="R43" s="11"/>
      <c r="S43" s="11"/>
      <c r="T43" s="11"/>
      <c r="U43" s="11"/>
      <c r="V43" s="11"/>
      <c r="W43" s="11"/>
      <c r="X43" s="21"/>
      <c r="Z43" s="20"/>
      <c r="AA43" s="10"/>
      <c r="AB43" s="62"/>
      <c r="AC43" s="62"/>
      <c r="AD43" s="62"/>
      <c r="AE43" s="62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21"/>
    </row>
    <row r="44" spans="2:55" ht="15.75" customHeight="1" x14ac:dyDescent="0.25">
      <c r="B44" s="20"/>
      <c r="C44" s="14"/>
      <c r="D44" s="10"/>
      <c r="E44" s="10"/>
      <c r="F44" s="11"/>
      <c r="G44" s="11"/>
      <c r="H44" s="11"/>
      <c r="I44" s="11"/>
      <c r="J44" s="11"/>
      <c r="K44" s="11"/>
      <c r="L44" s="11"/>
      <c r="M44" s="11"/>
      <c r="N44" s="11"/>
      <c r="O44" s="21"/>
      <c r="Q44" s="20"/>
      <c r="R44" s="11"/>
      <c r="S44" s="11"/>
      <c r="T44" s="11"/>
      <c r="U44" s="11"/>
      <c r="V44" s="11"/>
      <c r="W44" s="11"/>
      <c r="X44" s="21"/>
      <c r="Z44" s="20"/>
      <c r="AA44" s="10"/>
      <c r="AB44" s="62"/>
      <c r="AC44" s="62"/>
      <c r="AD44" s="62"/>
      <c r="AE44" s="62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21"/>
    </row>
    <row r="45" spans="2:55" ht="15.75" customHeight="1" x14ac:dyDescent="0.25">
      <c r="B45" s="20"/>
      <c r="C45" s="14"/>
      <c r="D45" s="10"/>
      <c r="E45" s="10"/>
      <c r="F45" s="11"/>
      <c r="G45" s="11"/>
      <c r="H45" s="11"/>
      <c r="I45" s="11"/>
      <c r="J45" s="11"/>
      <c r="K45" s="11"/>
      <c r="L45" s="11"/>
      <c r="M45" s="11"/>
      <c r="N45" s="11"/>
      <c r="O45" s="21"/>
      <c r="Q45" s="20"/>
      <c r="R45" s="11"/>
      <c r="S45" s="11"/>
      <c r="T45" s="11"/>
      <c r="U45" s="11"/>
      <c r="V45" s="11"/>
      <c r="W45" s="11"/>
      <c r="X45" s="21"/>
      <c r="Z45" s="20"/>
      <c r="AA45" s="10"/>
      <c r="AB45" s="62"/>
      <c r="AC45" s="62"/>
      <c r="AD45" s="62"/>
      <c r="AE45" s="62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21"/>
    </row>
    <row r="46" spans="2:55" ht="15.75" customHeight="1" x14ac:dyDescent="0.25">
      <c r="B46" s="20"/>
      <c r="C46" s="14"/>
      <c r="D46" s="10"/>
      <c r="E46" s="10"/>
      <c r="F46" s="11"/>
      <c r="G46" s="11"/>
      <c r="H46" s="11"/>
      <c r="I46" s="11"/>
      <c r="J46" s="11"/>
      <c r="K46" s="11"/>
      <c r="L46" s="11"/>
      <c r="M46" s="11"/>
      <c r="N46" s="11"/>
      <c r="O46" s="21"/>
      <c r="Q46" s="20"/>
      <c r="R46" s="11"/>
      <c r="S46" s="11"/>
      <c r="T46" s="11"/>
      <c r="U46" s="11"/>
      <c r="V46" s="11"/>
      <c r="W46" s="11"/>
      <c r="X46" s="21"/>
      <c r="Z46" s="20"/>
      <c r="AA46" s="10"/>
      <c r="AB46" s="62"/>
      <c r="AC46" s="62"/>
      <c r="AD46" s="62"/>
      <c r="AE46" s="62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21"/>
    </row>
    <row r="47" spans="2:55" ht="15.75" customHeight="1" x14ac:dyDescent="0.25">
      <c r="B47" s="20"/>
      <c r="C47" s="14"/>
      <c r="D47" s="10"/>
      <c r="E47" s="10"/>
      <c r="F47" s="11"/>
      <c r="G47" s="11"/>
      <c r="H47" s="11"/>
      <c r="I47" s="11"/>
      <c r="J47" s="11"/>
      <c r="K47" s="11"/>
      <c r="L47" s="11"/>
      <c r="M47" s="11"/>
      <c r="N47" s="11"/>
      <c r="O47" s="21"/>
      <c r="Q47" s="20"/>
      <c r="R47" s="11"/>
      <c r="S47" s="11"/>
      <c r="T47" s="11"/>
      <c r="U47" s="11"/>
      <c r="V47" s="11"/>
      <c r="W47" s="11"/>
      <c r="X47" s="21"/>
      <c r="Z47" s="20"/>
      <c r="AA47" s="10"/>
      <c r="AB47" s="62"/>
      <c r="AC47" s="62"/>
      <c r="AD47" s="62"/>
      <c r="AE47" s="62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21"/>
    </row>
    <row r="48" spans="2:55" ht="15.75" customHeight="1" x14ac:dyDescent="0.25">
      <c r="B48" s="20"/>
      <c r="C48" s="14"/>
      <c r="D48" s="10"/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21"/>
      <c r="Q48" s="20"/>
      <c r="R48" s="11"/>
      <c r="S48" s="11"/>
      <c r="T48" s="11"/>
      <c r="U48" s="11"/>
      <c r="V48" s="11"/>
      <c r="W48" s="11"/>
      <c r="X48" s="21"/>
      <c r="Z48" s="20"/>
      <c r="AA48" s="10"/>
      <c r="AB48" s="62"/>
      <c r="AC48" s="62"/>
      <c r="AD48" s="62"/>
      <c r="AE48" s="62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21"/>
    </row>
    <row r="49" spans="2:56" ht="15.75" customHeight="1" x14ac:dyDescent="0.25">
      <c r="B49" s="20"/>
      <c r="C49" s="14"/>
      <c r="D49" s="10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21"/>
      <c r="Q49" s="20"/>
      <c r="R49" s="11"/>
      <c r="S49" s="11"/>
      <c r="T49" s="11"/>
      <c r="U49" s="11"/>
      <c r="V49" s="11"/>
      <c r="W49" s="11"/>
      <c r="X49" s="21"/>
      <c r="Z49" s="20"/>
      <c r="AA49" s="10"/>
      <c r="AB49" s="62"/>
      <c r="AC49" s="62"/>
      <c r="AD49" s="62"/>
      <c r="AE49" s="62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21"/>
    </row>
    <row r="50" spans="2:56" ht="15.75" customHeight="1" x14ac:dyDescent="0.25">
      <c r="B50" s="20"/>
      <c r="C50" s="14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21"/>
      <c r="Q50" s="20"/>
      <c r="R50" s="11"/>
      <c r="S50" s="11"/>
      <c r="T50" s="11"/>
      <c r="U50" s="11"/>
      <c r="V50" s="11"/>
      <c r="W50" s="11"/>
      <c r="X50" s="21"/>
      <c r="Z50" s="20"/>
      <c r="AA50" s="10"/>
      <c r="AB50" s="62"/>
      <c r="AC50" s="62"/>
      <c r="AD50" s="62"/>
      <c r="AE50" s="62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21"/>
    </row>
    <row r="51" spans="2:56" ht="15.75" customHeight="1" x14ac:dyDescent="0.25">
      <c r="B51" s="20"/>
      <c r="C51" s="14"/>
      <c r="D51" s="10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21"/>
      <c r="Q51" s="20"/>
      <c r="R51" s="11"/>
      <c r="S51" s="11"/>
      <c r="T51" s="11"/>
      <c r="U51" s="11"/>
      <c r="V51" s="11"/>
      <c r="W51" s="11"/>
      <c r="X51" s="21"/>
      <c r="Z51" s="20"/>
      <c r="AA51" s="10"/>
      <c r="AB51" s="62"/>
      <c r="AC51" s="62"/>
      <c r="AD51" s="62"/>
      <c r="AE51" s="62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21"/>
      <c r="BD51"/>
    </row>
    <row r="52" spans="2:56" ht="15.75" customHeight="1" x14ac:dyDescent="0.25">
      <c r="B52" s="20"/>
      <c r="C52" s="14"/>
      <c r="D52" s="10"/>
      <c r="E52" s="10"/>
      <c r="F52" s="11"/>
      <c r="G52" s="11"/>
      <c r="H52" s="11"/>
      <c r="I52" s="11"/>
      <c r="J52" s="11"/>
      <c r="K52" s="11"/>
      <c r="L52" s="11"/>
      <c r="M52" s="11"/>
      <c r="N52" s="11"/>
      <c r="O52" s="21"/>
      <c r="Q52" s="20"/>
      <c r="R52" s="11"/>
      <c r="S52" s="11"/>
      <c r="T52" s="11"/>
      <c r="U52" s="11"/>
      <c r="V52" s="11"/>
      <c r="W52" s="11"/>
      <c r="X52" s="21"/>
      <c r="Z52" s="20"/>
      <c r="AA52" s="10"/>
      <c r="AB52" s="62"/>
      <c r="AC52" s="62"/>
      <c r="AD52" s="62"/>
      <c r="AE52" s="62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21"/>
    </row>
    <row r="53" spans="2:56" ht="15.75" customHeight="1" x14ac:dyDescent="0.25">
      <c r="B53" s="20"/>
      <c r="C53" s="14"/>
      <c r="D53" s="10"/>
      <c r="E53" s="10"/>
      <c r="F53" s="11"/>
      <c r="G53" s="11"/>
      <c r="H53" s="11"/>
      <c r="I53" s="11"/>
      <c r="J53" s="11"/>
      <c r="K53" s="11"/>
      <c r="L53" s="11"/>
      <c r="M53" s="11"/>
      <c r="N53" s="11"/>
      <c r="O53" s="21"/>
      <c r="Q53" s="20"/>
      <c r="R53" s="11"/>
      <c r="S53" s="11"/>
      <c r="T53" s="11"/>
      <c r="U53" s="11"/>
      <c r="V53" s="11"/>
      <c r="W53" s="11"/>
      <c r="X53" s="21"/>
      <c r="Z53" s="20"/>
      <c r="AA53" s="10"/>
      <c r="AB53" s="62"/>
      <c r="AC53" s="62"/>
      <c r="AD53" s="62"/>
      <c r="AE53" s="62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21"/>
    </row>
    <row r="54" spans="2:56" ht="15.75" customHeight="1" x14ac:dyDescent="0.25">
      <c r="B54" s="20"/>
      <c r="C54" s="14"/>
      <c r="D54" s="10"/>
      <c r="E54" s="10"/>
      <c r="F54" s="11"/>
      <c r="G54" s="11"/>
      <c r="H54" s="11"/>
      <c r="I54" s="11"/>
      <c r="J54" s="11"/>
      <c r="K54" s="11"/>
      <c r="L54" s="11"/>
      <c r="M54" s="11"/>
      <c r="N54" s="11"/>
      <c r="O54" s="21"/>
      <c r="Q54" s="20"/>
      <c r="R54" s="11"/>
      <c r="S54" s="11"/>
      <c r="T54" s="11"/>
      <c r="U54" s="11"/>
      <c r="V54" s="11"/>
      <c r="W54" s="11"/>
      <c r="X54" s="21"/>
      <c r="Z54" s="20"/>
      <c r="AA54" s="10"/>
      <c r="AB54" s="62"/>
      <c r="AC54" s="62"/>
      <c r="AD54" s="62"/>
      <c r="AE54" s="62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21"/>
    </row>
    <row r="55" spans="2:56" ht="15.75" customHeight="1" x14ac:dyDescent="0.25">
      <c r="B55" s="20"/>
      <c r="C55" s="14"/>
      <c r="D55" s="10"/>
      <c r="E55" s="10"/>
      <c r="F55" s="11"/>
      <c r="G55" s="11"/>
      <c r="H55" s="11"/>
      <c r="I55" s="11"/>
      <c r="J55" s="11"/>
      <c r="K55" s="11"/>
      <c r="L55" s="11"/>
      <c r="M55" s="11"/>
      <c r="N55" s="11"/>
      <c r="O55" s="21"/>
      <c r="Q55" s="20"/>
      <c r="R55" s="11"/>
      <c r="S55" s="11"/>
      <c r="T55" s="11"/>
      <c r="U55" s="11"/>
      <c r="V55" s="11"/>
      <c r="W55" s="11"/>
      <c r="X55" s="21"/>
      <c r="Z55" s="2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21"/>
    </row>
    <row r="56" spans="2:56" ht="15.75" customHeight="1" x14ac:dyDescent="0.25">
      <c r="B56" s="20"/>
      <c r="C56" s="14"/>
      <c r="D56" s="10"/>
      <c r="E56" s="10"/>
      <c r="F56" s="11"/>
      <c r="G56" s="11"/>
      <c r="H56" s="11"/>
      <c r="I56" s="11"/>
      <c r="J56" s="11"/>
      <c r="K56" s="11"/>
      <c r="L56" s="11"/>
      <c r="M56" s="11"/>
      <c r="N56" s="11"/>
      <c r="O56" s="21"/>
      <c r="Q56" s="20"/>
      <c r="R56" s="11"/>
      <c r="S56" s="11"/>
      <c r="T56" s="11"/>
      <c r="U56" s="11"/>
      <c r="V56" s="11"/>
      <c r="W56" s="11"/>
      <c r="X56" s="21"/>
      <c r="Z56" s="2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21"/>
    </row>
    <row r="57" spans="2:56" ht="15.75" customHeight="1" x14ac:dyDescent="0.25">
      <c r="B57" s="20"/>
      <c r="C57" s="14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21"/>
      <c r="Q57" s="20"/>
      <c r="R57" s="11"/>
      <c r="S57" s="11"/>
      <c r="T57" s="11"/>
      <c r="U57" s="11"/>
      <c r="V57" s="11"/>
      <c r="W57" s="11"/>
      <c r="X57" s="21"/>
      <c r="Z57" s="2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21"/>
    </row>
    <row r="58" spans="2:56" ht="15.75" customHeight="1" x14ac:dyDescent="0.25">
      <c r="B58" s="20"/>
      <c r="C58" s="14"/>
      <c r="D58" s="10"/>
      <c r="E58" s="10"/>
      <c r="F58" s="11"/>
      <c r="G58" s="11"/>
      <c r="H58" s="11"/>
      <c r="I58" s="11"/>
      <c r="J58" s="11"/>
      <c r="K58" s="11"/>
      <c r="L58" s="11"/>
      <c r="M58" s="11"/>
      <c r="N58" s="11"/>
      <c r="O58" s="21"/>
      <c r="Q58" s="20"/>
      <c r="R58" s="11"/>
      <c r="S58" s="11"/>
      <c r="T58" s="11"/>
      <c r="U58" s="11"/>
      <c r="V58" s="11"/>
      <c r="W58" s="11"/>
      <c r="X58" s="21"/>
      <c r="Z58" s="2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21"/>
    </row>
    <row r="59" spans="2:56" ht="15.75" customHeight="1" x14ac:dyDescent="0.25">
      <c r="B59" s="20"/>
      <c r="C59" s="14"/>
      <c r="D59" s="10"/>
      <c r="E59" s="10"/>
      <c r="F59" s="11"/>
      <c r="G59" s="11"/>
      <c r="H59" s="11"/>
      <c r="I59" s="11"/>
      <c r="J59" s="11"/>
      <c r="K59" s="11"/>
      <c r="L59" s="11"/>
      <c r="M59" s="11"/>
      <c r="N59" s="11"/>
      <c r="O59" s="21"/>
      <c r="Q59" s="20"/>
      <c r="R59" s="11"/>
      <c r="S59" s="11"/>
      <c r="T59" s="11"/>
      <c r="U59" s="11"/>
      <c r="V59" s="11"/>
      <c r="W59" s="11"/>
      <c r="X59" s="21"/>
      <c r="Z59" s="2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21"/>
    </row>
    <row r="60" spans="2:56" ht="15.75" customHeight="1" x14ac:dyDescent="0.25">
      <c r="B60" s="20"/>
      <c r="C60" s="14"/>
      <c r="D60" s="10"/>
      <c r="E60" s="10"/>
      <c r="F60" s="11"/>
      <c r="G60" s="11"/>
      <c r="H60" s="11"/>
      <c r="I60" s="11"/>
      <c r="J60" s="11"/>
      <c r="K60" s="11"/>
      <c r="L60" s="11"/>
      <c r="M60" s="11"/>
      <c r="N60" s="11"/>
      <c r="O60" s="21"/>
      <c r="Q60" s="20"/>
      <c r="R60" s="11"/>
      <c r="S60" s="11"/>
      <c r="T60" s="11"/>
      <c r="U60" s="11"/>
      <c r="V60" s="11"/>
      <c r="W60" s="11"/>
      <c r="X60" s="21"/>
      <c r="Z60" s="2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21"/>
    </row>
    <row r="61" spans="2:56" ht="15.75" customHeight="1" thickBot="1" x14ac:dyDescent="0.3">
      <c r="B61" s="22"/>
      <c r="C61" s="23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6"/>
      <c r="Q61" s="22"/>
      <c r="R61" s="25"/>
      <c r="S61" s="25"/>
      <c r="T61" s="25"/>
      <c r="U61" s="25"/>
      <c r="V61" s="25"/>
      <c r="W61" s="25"/>
      <c r="X61" s="26"/>
      <c r="Z61" s="22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6"/>
    </row>
    <row r="62" spans="2:56" ht="15.75" customHeight="1" x14ac:dyDescent="0.25"/>
    <row r="63" spans="2:56" ht="15.75" customHeight="1" thickBot="1" x14ac:dyDescent="0.3"/>
    <row r="64" spans="2:56" ht="15.75" customHeight="1" x14ac:dyDescent="0.25">
      <c r="B64" s="128"/>
      <c r="C64" s="129"/>
      <c r="D64" s="130"/>
      <c r="E64" s="130"/>
      <c r="F64" s="131"/>
      <c r="G64" s="131"/>
      <c r="H64" s="131"/>
      <c r="I64" s="131"/>
      <c r="J64" s="131"/>
      <c r="K64" s="131"/>
      <c r="L64" s="131"/>
      <c r="M64" s="131"/>
      <c r="N64" s="131"/>
      <c r="O64" s="132"/>
      <c r="P64" s="127"/>
      <c r="Q64" s="127"/>
    </row>
    <row r="65" spans="2:17" ht="15.75" customHeight="1" x14ac:dyDescent="0.25">
      <c r="B65" s="133"/>
      <c r="C65" s="14"/>
      <c r="D65" s="10"/>
      <c r="E65" s="10"/>
      <c r="F65" s="11"/>
      <c r="G65" s="11"/>
      <c r="H65" s="11"/>
      <c r="I65" s="11"/>
      <c r="J65" s="11"/>
      <c r="K65" s="11"/>
      <c r="L65" s="11"/>
      <c r="M65" s="11"/>
      <c r="N65" s="11"/>
      <c r="O65" s="134"/>
      <c r="P65" s="127"/>
      <c r="Q65" s="127"/>
    </row>
    <row r="66" spans="2:17" ht="15.75" customHeight="1" x14ac:dyDescent="0.25">
      <c r="B66" s="13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1"/>
      <c r="O66" s="134"/>
      <c r="P66" s="127"/>
      <c r="Q66" s="127"/>
    </row>
    <row r="67" spans="2:17" ht="15.75" customHeight="1" x14ac:dyDescent="0.25">
      <c r="B67" s="133"/>
      <c r="C67" s="14"/>
      <c r="D67" s="10"/>
      <c r="E67" s="10"/>
      <c r="F67" s="11"/>
      <c r="G67" s="11"/>
      <c r="H67" s="11"/>
      <c r="I67" s="11"/>
      <c r="J67" s="11"/>
      <c r="K67" s="11"/>
      <c r="L67" s="11"/>
      <c r="M67" s="11"/>
      <c r="N67" s="11"/>
      <c r="O67" s="134"/>
      <c r="P67" s="127"/>
      <c r="Q67" s="127"/>
    </row>
    <row r="68" spans="2:17" ht="15.75" customHeight="1" x14ac:dyDescent="0.25">
      <c r="B68" s="133"/>
      <c r="C68" s="14"/>
      <c r="D68" s="10"/>
      <c r="E68" s="10"/>
      <c r="F68" s="11"/>
      <c r="G68" s="11"/>
      <c r="H68" s="11"/>
      <c r="I68" s="11"/>
      <c r="J68" s="11"/>
      <c r="K68" s="11"/>
      <c r="L68" s="11"/>
      <c r="M68" s="11"/>
      <c r="N68" s="11"/>
      <c r="O68" s="134"/>
      <c r="P68" s="127"/>
      <c r="Q68" s="127"/>
    </row>
    <row r="69" spans="2:17" ht="15.75" customHeight="1" x14ac:dyDescent="0.25">
      <c r="B69" s="133"/>
      <c r="C69" s="14"/>
      <c r="D69" s="10"/>
      <c r="E69" s="10"/>
      <c r="F69" s="11"/>
      <c r="G69" s="11"/>
      <c r="H69" s="11"/>
      <c r="I69" s="11"/>
      <c r="J69" s="11"/>
      <c r="K69" s="11"/>
      <c r="L69" s="11"/>
      <c r="M69" s="11"/>
      <c r="N69" s="11"/>
      <c r="O69" s="134"/>
      <c r="P69" s="127"/>
      <c r="Q69" s="127"/>
    </row>
    <row r="70" spans="2:17" ht="15.75" customHeight="1" x14ac:dyDescent="0.25">
      <c r="B70" s="133"/>
      <c r="C70" s="14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  <c r="O70" s="134"/>
      <c r="P70" s="127"/>
      <c r="Q70" s="127"/>
    </row>
    <row r="71" spans="2:17" ht="15.75" customHeight="1" x14ac:dyDescent="0.25">
      <c r="B71" s="133"/>
      <c r="C71" s="14"/>
      <c r="D71" s="10"/>
      <c r="E71" s="10"/>
      <c r="F71" s="11"/>
      <c r="G71" s="11"/>
      <c r="H71" s="11"/>
      <c r="I71" s="11"/>
      <c r="J71" s="11"/>
      <c r="K71" s="11"/>
      <c r="L71" s="11"/>
      <c r="M71" s="11"/>
      <c r="N71" s="11"/>
      <c r="O71" s="134"/>
      <c r="P71" s="127"/>
      <c r="Q71" s="127"/>
    </row>
    <row r="72" spans="2:17" ht="15.75" customHeight="1" x14ac:dyDescent="0.25">
      <c r="B72" s="133"/>
      <c r="C72" s="14"/>
      <c r="D72" s="10"/>
      <c r="E72" s="10"/>
      <c r="F72" s="11"/>
      <c r="G72" s="11"/>
      <c r="H72" s="11"/>
      <c r="I72" s="11"/>
      <c r="J72" s="11"/>
      <c r="K72" s="11"/>
      <c r="L72" s="11"/>
      <c r="M72" s="11"/>
      <c r="N72" s="11"/>
      <c r="O72" s="134"/>
      <c r="P72" s="127"/>
      <c r="Q72" s="127"/>
    </row>
    <row r="73" spans="2:17" ht="15.75" customHeight="1" x14ac:dyDescent="0.25">
      <c r="B73" s="133"/>
      <c r="C73" s="14"/>
      <c r="D73" s="10"/>
      <c r="E73" s="10"/>
      <c r="F73" s="11"/>
      <c r="G73" s="11"/>
      <c r="H73" s="11"/>
      <c r="I73" s="11"/>
      <c r="J73" s="11"/>
      <c r="K73" s="11"/>
      <c r="L73" s="11"/>
      <c r="M73" s="11"/>
      <c r="N73" s="11"/>
      <c r="O73" s="134"/>
      <c r="P73" s="127"/>
      <c r="Q73" s="127"/>
    </row>
    <row r="74" spans="2:17" ht="15.75" customHeight="1" x14ac:dyDescent="0.25">
      <c r="B74" s="133"/>
      <c r="C74" s="14"/>
      <c r="D74" s="10"/>
      <c r="E74" s="10"/>
      <c r="F74" s="11"/>
      <c r="G74" s="11"/>
      <c r="H74" s="11"/>
      <c r="I74" s="11"/>
      <c r="J74" s="11"/>
      <c r="K74" s="11"/>
      <c r="L74" s="11"/>
      <c r="M74" s="11"/>
      <c r="N74" s="11"/>
      <c r="O74" s="134"/>
      <c r="P74" s="127"/>
      <c r="Q74" s="127"/>
    </row>
    <row r="75" spans="2:17" ht="15.75" customHeight="1" x14ac:dyDescent="0.25">
      <c r="B75" s="133"/>
      <c r="C75" s="14"/>
      <c r="D75" s="10"/>
      <c r="E75" s="10"/>
      <c r="F75" s="11"/>
      <c r="G75" s="11"/>
      <c r="H75" s="11"/>
      <c r="I75" s="11"/>
      <c r="J75" s="11"/>
      <c r="K75" s="11"/>
      <c r="L75" s="11"/>
      <c r="M75" s="11"/>
      <c r="N75" s="11"/>
      <c r="O75" s="134"/>
      <c r="P75" s="127"/>
      <c r="Q75" s="127"/>
    </row>
    <row r="76" spans="2:17" ht="15.75" customHeight="1" x14ac:dyDescent="0.25">
      <c r="B76" s="133"/>
      <c r="C76" s="14"/>
      <c r="D76" s="10"/>
      <c r="E76" s="10"/>
      <c r="F76" s="11"/>
      <c r="G76" s="11"/>
      <c r="H76" s="11"/>
      <c r="I76" s="11"/>
      <c r="J76" s="11"/>
      <c r="K76" s="11"/>
      <c r="L76" s="11"/>
      <c r="M76" s="11"/>
      <c r="N76" s="11"/>
      <c r="O76" s="134"/>
      <c r="P76" s="127"/>
      <c r="Q76" s="127"/>
    </row>
    <row r="77" spans="2:17" ht="15.75" customHeight="1" x14ac:dyDescent="0.25">
      <c r="B77" s="133"/>
      <c r="C77" s="14"/>
      <c r="D77" s="10"/>
      <c r="E77" s="10"/>
      <c r="F77" s="11"/>
      <c r="G77" s="11"/>
      <c r="H77" s="11"/>
      <c r="I77" s="11"/>
      <c r="J77" s="11"/>
      <c r="K77" s="11"/>
      <c r="L77" s="11"/>
      <c r="M77" s="11"/>
      <c r="N77" s="11"/>
      <c r="O77" s="134"/>
      <c r="P77" s="127"/>
      <c r="Q77" s="127"/>
    </row>
    <row r="78" spans="2:17" ht="15.75" customHeight="1" x14ac:dyDescent="0.25">
      <c r="B78" s="133"/>
      <c r="C78" s="14"/>
      <c r="D78" s="10"/>
      <c r="E78" s="10"/>
      <c r="F78" s="11"/>
      <c r="G78" s="11"/>
      <c r="H78" s="11"/>
      <c r="I78" s="11"/>
      <c r="J78" s="11"/>
      <c r="K78" s="11"/>
      <c r="L78" s="11"/>
      <c r="M78" s="11"/>
      <c r="N78" s="11"/>
      <c r="O78" s="134"/>
      <c r="P78" s="127"/>
      <c r="Q78" s="127"/>
    </row>
    <row r="79" spans="2:17" ht="15.75" customHeight="1" x14ac:dyDescent="0.25">
      <c r="B79" s="133"/>
      <c r="C79" s="14"/>
      <c r="D79" s="10"/>
      <c r="E79" s="10"/>
      <c r="F79" s="11"/>
      <c r="G79" s="11"/>
      <c r="H79" s="11"/>
      <c r="I79" s="11"/>
      <c r="J79" s="11"/>
      <c r="K79" s="11"/>
      <c r="L79" s="11"/>
      <c r="M79" s="11"/>
      <c r="N79" s="11"/>
      <c r="O79" s="134"/>
      <c r="P79" s="127"/>
      <c r="Q79" s="127"/>
    </row>
    <row r="80" spans="2:17" ht="15.75" customHeight="1" x14ac:dyDescent="0.25">
      <c r="B80" s="133"/>
      <c r="C80" s="14"/>
      <c r="D80" s="10"/>
      <c r="E80" s="10"/>
      <c r="F80" s="11"/>
      <c r="G80" s="11"/>
      <c r="H80" s="11"/>
      <c r="I80" s="11"/>
      <c r="J80" s="11"/>
      <c r="K80" s="11"/>
      <c r="L80" s="11"/>
      <c r="M80" s="11"/>
      <c r="N80" s="11"/>
      <c r="O80" s="134"/>
      <c r="P80" s="127"/>
      <c r="Q80" s="127"/>
    </row>
    <row r="81" spans="2:17" ht="15.75" customHeight="1" x14ac:dyDescent="0.25">
      <c r="B81" s="133"/>
      <c r="C81" s="14"/>
      <c r="D81" s="10"/>
      <c r="E81" s="10"/>
      <c r="F81" s="11"/>
      <c r="G81" s="11"/>
      <c r="H81" s="11"/>
      <c r="I81" s="11"/>
      <c r="J81" s="11"/>
      <c r="K81" s="11"/>
      <c r="L81" s="11"/>
      <c r="M81" s="11"/>
      <c r="N81" s="11"/>
      <c r="O81" s="134"/>
      <c r="P81" s="127"/>
      <c r="Q81" s="127"/>
    </row>
    <row r="82" spans="2:17" ht="15.75" customHeight="1" x14ac:dyDescent="0.25">
      <c r="B82" s="133"/>
      <c r="C82" s="14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134"/>
      <c r="P82" s="127"/>
      <c r="Q82" s="127"/>
    </row>
    <row r="83" spans="2:17" ht="15.75" customHeight="1" x14ac:dyDescent="0.25">
      <c r="B83" s="133"/>
      <c r="C83" s="14"/>
      <c r="D83" s="10"/>
      <c r="E83" s="10"/>
      <c r="F83" s="11"/>
      <c r="G83" s="11"/>
      <c r="H83" s="11"/>
      <c r="I83" s="11"/>
      <c r="J83" s="11"/>
      <c r="K83" s="11"/>
      <c r="L83" s="11"/>
      <c r="M83" s="11"/>
      <c r="N83" s="11"/>
      <c r="O83" s="134"/>
      <c r="P83" s="127"/>
      <c r="Q83" s="127"/>
    </row>
    <row r="84" spans="2:17" ht="15.75" customHeight="1" x14ac:dyDescent="0.25">
      <c r="B84" s="133"/>
      <c r="C84" s="14"/>
      <c r="D84" s="10"/>
      <c r="E84" s="10"/>
      <c r="F84" s="11"/>
      <c r="G84" s="11"/>
      <c r="H84" s="11"/>
      <c r="I84" s="11"/>
      <c r="J84" s="11"/>
      <c r="K84" s="11"/>
      <c r="L84" s="11"/>
      <c r="M84" s="11"/>
      <c r="N84" s="11"/>
      <c r="O84" s="134"/>
      <c r="P84" s="127"/>
      <c r="Q84" s="127"/>
    </row>
    <row r="85" spans="2:17" ht="15.75" customHeight="1" x14ac:dyDescent="0.25">
      <c r="B85" s="133"/>
      <c r="C85" s="14"/>
      <c r="D85" s="10"/>
      <c r="E85" s="10"/>
      <c r="F85" s="11"/>
      <c r="G85" s="11"/>
      <c r="H85" s="11"/>
      <c r="I85" s="11"/>
      <c r="J85" s="11"/>
      <c r="K85" s="11"/>
      <c r="L85" s="11"/>
      <c r="M85" s="11"/>
      <c r="N85" s="11"/>
      <c r="O85" s="134"/>
      <c r="P85" s="127"/>
      <c r="Q85" s="127"/>
    </row>
    <row r="86" spans="2:17" ht="15.75" customHeight="1" x14ac:dyDescent="0.25">
      <c r="B86" s="133"/>
      <c r="C86" s="14"/>
      <c r="D86" s="10"/>
      <c r="E86" s="10"/>
      <c r="F86" s="11"/>
      <c r="G86" s="11"/>
      <c r="H86" s="11"/>
      <c r="I86" s="11"/>
      <c r="J86" s="11"/>
      <c r="K86" s="11"/>
      <c r="L86" s="11"/>
      <c r="M86" s="11"/>
      <c r="N86" s="11"/>
      <c r="O86" s="134"/>
      <c r="P86" s="127"/>
      <c r="Q86" s="127"/>
    </row>
    <row r="87" spans="2:17" ht="15.75" customHeight="1" x14ac:dyDescent="0.25">
      <c r="B87" s="133"/>
      <c r="C87" s="14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1"/>
      <c r="O87" s="134"/>
      <c r="P87" s="127"/>
      <c r="Q87" s="127"/>
    </row>
    <row r="88" spans="2:17" ht="15.75" customHeight="1" x14ac:dyDescent="0.25">
      <c r="B88" s="133"/>
      <c r="C88" s="14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1"/>
      <c r="O88" s="134"/>
      <c r="P88" s="127"/>
      <c r="Q88" s="127"/>
    </row>
    <row r="89" spans="2:17" ht="15.75" customHeight="1" x14ac:dyDescent="0.25">
      <c r="B89" s="133"/>
      <c r="C89" s="14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1"/>
      <c r="O89" s="134"/>
      <c r="P89" s="127"/>
      <c r="Q89" s="127"/>
    </row>
    <row r="90" spans="2:17" ht="15.75" customHeight="1" x14ac:dyDescent="0.25">
      <c r="B90" s="133"/>
      <c r="C90" s="14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1"/>
      <c r="O90" s="134"/>
      <c r="P90" s="127"/>
      <c r="Q90" s="127"/>
    </row>
    <row r="91" spans="2:17" ht="15.75" customHeight="1" x14ac:dyDescent="0.25">
      <c r="B91" s="133"/>
      <c r="C91" s="14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1"/>
      <c r="O91" s="134"/>
      <c r="P91" s="127"/>
      <c r="Q91" s="127"/>
    </row>
    <row r="92" spans="2:17" ht="15.75" customHeight="1" x14ac:dyDescent="0.25">
      <c r="B92" s="133"/>
      <c r="C92" s="14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1"/>
      <c r="O92" s="134"/>
      <c r="P92" s="127"/>
      <c r="Q92" s="127"/>
    </row>
    <row r="93" spans="2:17" ht="15.75" customHeight="1" x14ac:dyDescent="0.25">
      <c r="B93" s="133"/>
      <c r="C93" s="14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1"/>
      <c r="O93" s="134"/>
      <c r="P93" s="127"/>
      <c r="Q93" s="127"/>
    </row>
    <row r="94" spans="2:17" ht="15.75" customHeight="1" x14ac:dyDescent="0.25">
      <c r="B94" s="133"/>
      <c r="C94" s="14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1"/>
      <c r="O94" s="134"/>
      <c r="P94" s="127"/>
      <c r="Q94" s="127"/>
    </row>
    <row r="95" spans="2:17" ht="15.75" customHeight="1" x14ac:dyDescent="0.25">
      <c r="B95" s="133"/>
      <c r="C95" s="14"/>
      <c r="D95" s="10"/>
      <c r="E95" s="10"/>
      <c r="F95" s="11"/>
      <c r="G95" s="11"/>
      <c r="H95" s="11"/>
      <c r="I95" s="11"/>
      <c r="J95" s="11"/>
      <c r="K95" s="11"/>
      <c r="L95" s="11"/>
      <c r="M95" s="11"/>
      <c r="N95" s="11"/>
      <c r="O95" s="134"/>
      <c r="P95" s="127"/>
      <c r="Q95" s="127"/>
    </row>
    <row r="96" spans="2:17" ht="15.75" customHeight="1" x14ac:dyDescent="0.25">
      <c r="B96" s="135"/>
      <c r="C96" s="14"/>
      <c r="D96" s="10"/>
      <c r="E96" s="10"/>
      <c r="F96" s="11"/>
      <c r="G96" s="11"/>
      <c r="H96" s="11"/>
      <c r="I96" s="11"/>
      <c r="J96" s="11"/>
      <c r="K96" s="11"/>
      <c r="L96" s="11"/>
      <c r="M96" s="11"/>
      <c r="N96" s="11"/>
      <c r="O96" s="134"/>
      <c r="P96" s="127"/>
      <c r="Q96" s="127"/>
    </row>
    <row r="97" spans="2:17" ht="15.75" customHeight="1" x14ac:dyDescent="0.25">
      <c r="B97" s="135"/>
      <c r="C97" s="14"/>
      <c r="D97" s="10"/>
      <c r="E97" s="10"/>
      <c r="F97" s="11"/>
      <c r="G97" s="11"/>
      <c r="H97" s="11"/>
      <c r="I97" s="11"/>
      <c r="J97" s="11"/>
      <c r="K97" s="11"/>
      <c r="L97" s="11"/>
      <c r="M97" s="11"/>
      <c r="N97" s="11"/>
      <c r="O97" s="134"/>
      <c r="P97" s="127"/>
      <c r="Q97" s="127"/>
    </row>
    <row r="98" spans="2:17" ht="15.75" customHeight="1" x14ac:dyDescent="0.25">
      <c r="B98" s="135"/>
      <c r="C98" s="14"/>
      <c r="D98" s="10"/>
      <c r="E98" s="10"/>
      <c r="F98" s="11"/>
      <c r="G98" s="11"/>
      <c r="H98" s="11"/>
      <c r="I98" s="11"/>
      <c r="J98" s="127"/>
      <c r="K98" s="11"/>
      <c r="L98" s="11"/>
      <c r="M98" s="11"/>
      <c r="N98" s="11"/>
      <c r="O98" s="134"/>
      <c r="P98" s="127"/>
      <c r="Q98" s="127"/>
    </row>
    <row r="99" spans="2:17" ht="15.75" customHeight="1" thickBot="1" x14ac:dyDescent="0.3">
      <c r="B99" s="136"/>
      <c r="C99" s="137"/>
      <c r="D99" s="138"/>
      <c r="E99" s="138"/>
      <c r="F99" s="139"/>
      <c r="G99" s="139"/>
      <c r="H99" s="139"/>
      <c r="I99" s="139"/>
      <c r="J99" s="139"/>
      <c r="K99" s="139"/>
      <c r="L99" s="139"/>
      <c r="M99" s="139"/>
      <c r="N99" s="139"/>
      <c r="O99" s="140"/>
    </row>
    <row r="100" spans="2:17" ht="15.75" customHeight="1" x14ac:dyDescent="0.25"/>
    <row r="101" spans="2:17" ht="15.75" customHeight="1" x14ac:dyDescent="0.25"/>
    <row r="102" spans="2:17" ht="15.75" customHeight="1" x14ac:dyDescent="0.25"/>
    <row r="103" spans="2:17" ht="15.75" customHeight="1" x14ac:dyDescent="0.25"/>
    <row r="104" spans="2:17" ht="15.75" customHeight="1" x14ac:dyDescent="0.25"/>
    <row r="105" spans="2:17" ht="15.75" customHeight="1" x14ac:dyDescent="0.25"/>
    <row r="106" spans="2:17" ht="15.75" customHeight="1" x14ac:dyDescent="0.25"/>
    <row r="107" spans="2:17" ht="15.75" customHeight="1" x14ac:dyDescent="0.25"/>
    <row r="108" spans="2:17" ht="15.75" customHeight="1" x14ac:dyDescent="0.25"/>
    <row r="109" spans="2:17" ht="15.75" customHeight="1" x14ac:dyDescent="0.25"/>
    <row r="110" spans="2:17" ht="15.75" customHeight="1" x14ac:dyDescent="0.25"/>
    <row r="111" spans="2:17" ht="15.75" customHeight="1" x14ac:dyDescent="0.25"/>
    <row r="112" spans="2:17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</sheetData>
  <sheetProtection algorithmName="SHA-512" hashValue="67KHD2ttcCI+lrwU2XXdfv7AFO0YMVQGxabJp9dZDSM9t+KMRr9v23LOEnNBlZCGCaCWdKH+yMwy1suIp8Yfaw==" saltValue="W2587Sif6+/9XvnFHsnnXA==" spinCount="100000" sheet="1" objects="1" scenarios="1"/>
  <mergeCells count="19">
    <mergeCell ref="V26:W27"/>
    <mergeCell ref="AA6:BB6"/>
    <mergeCell ref="AM9:AP10"/>
    <mergeCell ref="AQ9:AT10"/>
    <mergeCell ref="AU9:AX10"/>
    <mergeCell ref="AY9:BB10"/>
    <mergeCell ref="C1:D1"/>
    <mergeCell ref="C2:D2"/>
    <mergeCell ref="AA9:AD10"/>
    <mergeCell ref="AE9:AH10"/>
    <mergeCell ref="AI9:AL10"/>
    <mergeCell ref="C6:N6"/>
    <mergeCell ref="R6:W6"/>
    <mergeCell ref="F1:O2"/>
    <mergeCell ref="F10:H10"/>
    <mergeCell ref="R10:T10"/>
    <mergeCell ref="U10:W10"/>
    <mergeCell ref="L10:N10"/>
    <mergeCell ref="I10:K10"/>
  </mergeCells>
  <conditionalFormatting sqref="H12:H21">
    <cfRule type="dataBar" priority="15">
      <dataBar>
        <cfvo type="min"/>
        <cfvo type="max"/>
        <color rgb="FF9AB1D2"/>
      </dataBar>
      <extLst>
        <ext xmlns:x14="http://schemas.microsoft.com/office/spreadsheetml/2009/9/main" uri="{B025F937-C7B1-47D3-B67F-A62EFF666E3E}">
          <x14:id>{512D9CB5-FB40-DB44-8238-93CA91AE0F1D}</x14:id>
        </ext>
      </extLst>
    </cfRule>
  </conditionalFormatting>
  <conditionalFormatting sqref="K12:K21">
    <cfRule type="dataBar" priority="11">
      <dataBar>
        <cfvo type="min"/>
        <cfvo type="max"/>
        <color rgb="FFC586C5"/>
      </dataBar>
      <extLst>
        <ext xmlns:x14="http://schemas.microsoft.com/office/spreadsheetml/2009/9/main" uri="{B025F937-C7B1-47D3-B67F-A62EFF666E3E}">
          <x14:id>{47239C5C-9228-5C43-BDA1-32193B14A6F6}</x14:id>
        </ext>
      </extLst>
    </cfRule>
  </conditionalFormatting>
  <conditionalFormatting sqref="N12:N21">
    <cfRule type="dataBar" priority="1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{4640A34F-B906-7748-9F78-BAD73A7418A0}</x14:id>
        </ext>
      </extLst>
    </cfRule>
  </conditionalFormatting>
  <conditionalFormatting sqref="AD12:AD21 AH12:AH21 AL12:AL21 AP12:AP21 AT12:AT21 AX12:AX21 BB12:BB21">
    <cfRule type="cellIs" dxfId="1" priority="2" operator="greaterThan">
      <formula>1</formula>
    </cfRule>
  </conditionalFormatting>
  <conditionalFormatting sqref="U26:U27">
    <cfRule type="cellIs" dxfId="0" priority="1" operator="greaterThanOrEqual">
      <formula>1</formula>
    </cfRule>
  </conditionalFormatting>
  <pageMargins left="0.25" right="0.25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2D9CB5-FB40-DB44-8238-93CA91AE0F1D}">
            <x14:dataBar minLength="0" maxLength="100" border="1" negativeBarBorderColorSameAsPositive="0">
              <x14:cfvo type="autoMin"/>
              <x14:cfvo type="autoMax"/>
              <x14:borderColor rgb="FF9AB1D2"/>
              <x14:negativeFillColor rgb="FFFF0000"/>
              <x14:negativeBorderColor rgb="FFFF0000"/>
              <x14:axisColor rgb="FF000000"/>
            </x14:dataBar>
          </x14:cfRule>
          <xm:sqref>H12:H21</xm:sqref>
        </x14:conditionalFormatting>
        <x14:conditionalFormatting xmlns:xm="http://schemas.microsoft.com/office/excel/2006/main">
          <x14:cfRule type="dataBar" id="{47239C5C-9228-5C43-BDA1-32193B14A6F6}">
            <x14:dataBar minLength="0" maxLength="100" border="1" negativeBarBorderColorSameAsPositive="0">
              <x14:cfvo type="autoMin"/>
              <x14:cfvo type="autoMax"/>
              <x14:borderColor rgb="FFC586C5"/>
              <x14:negativeFillColor rgb="FFFF0000"/>
              <x14:negativeBorderColor rgb="FFFF0000"/>
              <x14:axisColor rgb="FF000000"/>
            </x14:dataBar>
          </x14:cfRule>
          <xm:sqref>K12:K21</xm:sqref>
        </x14:conditionalFormatting>
        <x14:conditionalFormatting xmlns:xm="http://schemas.microsoft.com/office/excel/2006/main">
          <x14:cfRule type="dataBar" id="{4640A34F-B906-7748-9F78-BAD73A7418A0}">
            <x14:dataBar minLength="0" maxLength="100" border="1" negativeBarBorderColorSameAsPositive="0">
              <x14:cfvo type="autoMin"/>
              <x14:cfvo type="autoMax"/>
              <x14:borderColor theme="5"/>
              <x14:negativeFillColor rgb="FFFF0000"/>
              <x14:negativeBorderColor rgb="FFFF0000"/>
              <x14:axisColor rgb="FF000000"/>
            </x14:dataBar>
          </x14:cfRule>
          <xm:sqref>N12:N21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3E0C01DB-C063-A046-B820-5047E30BB3E9}">
          <x14:formula1>
            <xm:f>DONOTDELETE!$A$1:$M$1</xm:f>
          </x14:formula1>
          <xm:sqref>E1</xm:sqref>
        </x14:dataValidation>
        <x14:dataValidation type="list" showInputMessage="1" showErrorMessage="1" xr:uid="{9608DA3D-5321-40BF-9D52-DC83FB57082B}">
          <x14:formula1>
            <xm:f>DONOTDELETE!$A$3:$C$3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A0094-1877-5841-9093-395DBE17C4D2}">
  <sheetPr codeName="Sheet2">
    <tabColor theme="8"/>
  </sheetPr>
  <dimension ref="A1:BI136"/>
  <sheetViews>
    <sheetView zoomScaleNormal="100" workbookViewId="0">
      <pane xSplit="1" topLeftCell="AF1" activePane="topRight" state="frozen"/>
      <selection pane="topRight" activeCell="AP47" sqref="AP47"/>
    </sheetView>
  </sheetViews>
  <sheetFormatPr defaultColWidth="10.7109375" defaultRowHeight="15" x14ac:dyDescent="0.25"/>
  <cols>
    <col min="1" max="1" width="23" style="81" bestFit="1" customWidth="1"/>
    <col min="2" max="2" width="13.28515625" style="6" bestFit="1" customWidth="1"/>
    <col min="3" max="3" width="12.140625" style="6" bestFit="1" customWidth="1"/>
    <col min="4" max="4" width="10.7109375" style="5"/>
    <col min="5" max="5" width="15.7109375" style="5" customWidth="1"/>
    <col min="6" max="12" width="15.7109375" style="4" customWidth="1"/>
    <col min="13" max="15" width="15.7109375" style="5" customWidth="1"/>
    <col min="16" max="22" width="15.7109375" style="4" customWidth="1"/>
    <col min="23" max="25" width="15.7109375" style="5" customWidth="1"/>
    <col min="26" max="32" width="15.7109375" style="4" customWidth="1"/>
    <col min="33" max="34" width="15.7109375" style="5" customWidth="1"/>
    <col min="35" max="41" width="15.7109375" style="4" customWidth="1"/>
    <col min="42" max="43" width="15.7109375" style="5" customWidth="1"/>
    <col min="44" max="44" width="18.7109375" style="5" customWidth="1"/>
    <col min="45" max="55" width="10.7109375" style="4"/>
    <col min="56" max="56" width="12.42578125" style="4" customWidth="1"/>
    <col min="57" max="57" width="12.7109375" style="4" customWidth="1"/>
    <col min="58" max="58" width="13.140625" style="4" customWidth="1"/>
    <col min="59" max="59" width="8.42578125" style="4" customWidth="1"/>
    <col min="60" max="16384" width="10.7109375" style="4"/>
  </cols>
  <sheetData>
    <row r="1" spans="1:61" x14ac:dyDescent="0.25">
      <c r="A1" s="266" t="s">
        <v>66</v>
      </c>
      <c r="B1" s="266"/>
      <c r="C1" s="266"/>
      <c r="D1" s="266"/>
      <c r="E1" s="267" t="s">
        <v>67</v>
      </c>
      <c r="F1" s="267"/>
      <c r="G1" s="267"/>
      <c r="H1" s="267"/>
      <c r="I1" s="94"/>
      <c r="J1" s="94"/>
      <c r="K1" s="94"/>
      <c r="L1" s="94"/>
      <c r="M1" s="93"/>
      <c r="N1" s="93"/>
      <c r="O1" s="93"/>
      <c r="P1" s="94"/>
      <c r="Q1" s="94"/>
      <c r="R1" s="94"/>
      <c r="S1" s="94"/>
      <c r="T1" s="94"/>
      <c r="U1" s="94"/>
      <c r="V1" s="94"/>
      <c r="W1" s="93"/>
      <c r="X1" s="93"/>
      <c r="Y1" s="93"/>
      <c r="Z1" s="94"/>
      <c r="AA1" s="94"/>
      <c r="AB1" s="94"/>
      <c r="AC1" s="94"/>
      <c r="AD1" s="94"/>
      <c r="AE1" s="94"/>
      <c r="AF1" s="94"/>
      <c r="AG1" s="93"/>
      <c r="AH1" s="93"/>
      <c r="AI1" s="94"/>
      <c r="AJ1" s="94"/>
      <c r="AK1" s="94"/>
      <c r="AL1" s="94"/>
      <c r="AM1" s="94"/>
      <c r="AN1" s="94"/>
      <c r="AO1" s="94"/>
      <c r="AP1" s="93"/>
      <c r="AQ1" s="93"/>
      <c r="AR1" s="93"/>
    </row>
    <row r="2" spans="1:61" x14ac:dyDescent="0.25">
      <c r="A2" s="266"/>
      <c r="B2" s="266"/>
      <c r="C2" s="266"/>
      <c r="D2" s="266"/>
      <c r="E2" s="267"/>
      <c r="F2" s="267"/>
      <c r="G2" s="267"/>
      <c r="H2" s="267"/>
      <c r="I2" s="94"/>
      <c r="J2" s="94"/>
      <c r="K2" s="94"/>
      <c r="L2" s="94"/>
      <c r="M2" s="93"/>
      <c r="N2" s="93"/>
      <c r="O2" s="93"/>
      <c r="P2" s="94"/>
      <c r="Q2" s="94"/>
      <c r="R2" s="94"/>
      <c r="S2" s="94"/>
      <c r="T2" s="94"/>
      <c r="U2" s="94"/>
      <c r="V2" s="94"/>
      <c r="W2" s="93"/>
      <c r="X2" s="93"/>
      <c r="Y2" s="93"/>
      <c r="Z2" s="94"/>
      <c r="AA2" s="94"/>
      <c r="AB2" s="94"/>
      <c r="AC2" s="94"/>
      <c r="AD2" s="94"/>
      <c r="AE2" s="94"/>
      <c r="AF2" s="94"/>
      <c r="AG2" s="93"/>
      <c r="AH2" s="93"/>
      <c r="AI2" s="94"/>
      <c r="AJ2" s="94"/>
      <c r="AK2" s="94"/>
      <c r="AL2" s="94"/>
      <c r="AM2" s="94"/>
      <c r="AN2" s="94"/>
      <c r="AO2" s="94"/>
      <c r="AP2" s="93"/>
      <c r="AQ2" s="93"/>
      <c r="AR2" s="93"/>
    </row>
    <row r="3" spans="1:61" ht="15.75" thickBot="1" x14ac:dyDescent="0.3">
      <c r="A3" s="94"/>
      <c r="B3" s="94"/>
      <c r="C3" s="94"/>
      <c r="D3" s="94"/>
      <c r="E3" s="93"/>
      <c r="F3" s="94"/>
      <c r="G3" s="94"/>
      <c r="H3" s="94"/>
      <c r="I3" s="94"/>
      <c r="J3" s="94"/>
      <c r="K3" s="94"/>
      <c r="L3" s="94"/>
      <c r="M3" s="93"/>
      <c r="N3" s="93"/>
      <c r="O3" s="93"/>
      <c r="P3" s="94"/>
      <c r="Q3" s="94"/>
      <c r="R3" s="94"/>
      <c r="S3" s="94"/>
      <c r="T3" s="94"/>
      <c r="U3" s="94"/>
      <c r="V3" s="94"/>
      <c r="W3" s="93"/>
      <c r="X3" s="93"/>
      <c r="Y3" s="93"/>
      <c r="Z3" s="94"/>
      <c r="AA3" s="94"/>
      <c r="AB3" s="94"/>
      <c r="AC3" s="94"/>
      <c r="AD3" s="94"/>
      <c r="AE3" s="94"/>
      <c r="AF3" s="94"/>
      <c r="AG3" s="93"/>
      <c r="AH3" s="93"/>
      <c r="AI3" s="94"/>
      <c r="AJ3" s="94"/>
      <c r="AK3" s="94"/>
      <c r="AL3" s="94"/>
      <c r="AM3" s="94"/>
      <c r="AN3" s="94"/>
      <c r="AO3" s="94"/>
      <c r="AP3" s="93"/>
      <c r="AQ3" s="93"/>
      <c r="AR3" s="93"/>
    </row>
    <row r="4" spans="1:61" s="3" customFormat="1" x14ac:dyDescent="0.25">
      <c r="A4" s="95"/>
      <c r="B4" s="94"/>
      <c r="C4" s="94"/>
      <c r="D4" s="93"/>
      <c r="E4" s="268" t="s">
        <v>20</v>
      </c>
      <c r="F4" s="269"/>
      <c r="G4" s="269"/>
      <c r="H4" s="269"/>
      <c r="I4" s="269"/>
      <c r="J4" s="269"/>
      <c r="K4" s="269"/>
      <c r="L4" s="269"/>
      <c r="M4" s="269"/>
      <c r="N4" s="270"/>
      <c r="O4" s="268" t="s">
        <v>24</v>
      </c>
      <c r="P4" s="269"/>
      <c r="Q4" s="269"/>
      <c r="R4" s="269"/>
      <c r="S4" s="269"/>
      <c r="T4" s="269"/>
      <c r="U4" s="269"/>
      <c r="V4" s="269"/>
      <c r="W4" s="269"/>
      <c r="X4" s="270"/>
      <c r="Y4" s="268" t="s">
        <v>25</v>
      </c>
      <c r="Z4" s="269"/>
      <c r="AA4" s="269"/>
      <c r="AB4" s="269"/>
      <c r="AC4" s="269"/>
      <c r="AD4" s="269"/>
      <c r="AE4" s="269"/>
      <c r="AF4" s="269"/>
      <c r="AG4" s="269"/>
      <c r="AH4" s="270"/>
      <c r="AI4" s="268" t="s">
        <v>71</v>
      </c>
      <c r="AJ4" s="269"/>
      <c r="AK4" s="269"/>
      <c r="AL4" s="269"/>
      <c r="AM4" s="269"/>
      <c r="AN4" s="269"/>
      <c r="AO4" s="269"/>
      <c r="AP4" s="269"/>
      <c r="AQ4" s="269"/>
      <c r="AR4" s="270"/>
      <c r="AS4" s="4"/>
      <c r="AT4" s="4"/>
      <c r="AU4" s="4"/>
      <c r="AV4" s="4"/>
      <c r="AW4" s="4"/>
      <c r="AX4" s="4"/>
      <c r="AY4" s="4"/>
      <c r="AZ4" s="4"/>
    </row>
    <row r="5" spans="1:61" s="3" customFormat="1" ht="21" customHeight="1" x14ac:dyDescent="0.25">
      <c r="A5" s="276" t="s">
        <v>31</v>
      </c>
      <c r="B5" s="275" t="s">
        <v>23</v>
      </c>
      <c r="C5" s="275" t="s">
        <v>18</v>
      </c>
      <c r="D5" s="274" t="s">
        <v>19</v>
      </c>
      <c r="E5" s="272" t="s">
        <v>52</v>
      </c>
      <c r="F5" s="271" t="s">
        <v>53</v>
      </c>
      <c r="G5" s="271"/>
      <c r="H5" s="271"/>
      <c r="I5" s="271"/>
      <c r="J5" s="271"/>
      <c r="K5" s="271"/>
      <c r="L5" s="271"/>
      <c r="M5" s="273" t="s">
        <v>16</v>
      </c>
      <c r="N5" s="274" t="s">
        <v>33</v>
      </c>
      <c r="O5" s="272" t="s">
        <v>52</v>
      </c>
      <c r="P5" s="271" t="s">
        <v>53</v>
      </c>
      <c r="Q5" s="271"/>
      <c r="R5" s="271"/>
      <c r="S5" s="271"/>
      <c r="T5" s="271"/>
      <c r="U5" s="271"/>
      <c r="V5" s="271"/>
      <c r="W5" s="273" t="s">
        <v>16</v>
      </c>
      <c r="X5" s="274" t="s">
        <v>33</v>
      </c>
      <c r="Y5" s="272" t="s">
        <v>52</v>
      </c>
      <c r="Z5" s="271" t="s">
        <v>53</v>
      </c>
      <c r="AA5" s="271"/>
      <c r="AB5" s="271"/>
      <c r="AC5" s="271"/>
      <c r="AD5" s="271"/>
      <c r="AE5" s="271"/>
      <c r="AF5" s="271"/>
      <c r="AG5" s="273" t="s">
        <v>16</v>
      </c>
      <c r="AH5" s="274" t="s">
        <v>33</v>
      </c>
      <c r="AI5" s="272" t="s">
        <v>52</v>
      </c>
      <c r="AJ5" s="271" t="s">
        <v>53</v>
      </c>
      <c r="AK5" s="271"/>
      <c r="AL5" s="271"/>
      <c r="AM5" s="271"/>
      <c r="AN5" s="271"/>
      <c r="AO5" s="271"/>
      <c r="AP5" s="271"/>
      <c r="AQ5" s="273" t="s">
        <v>16</v>
      </c>
      <c r="AR5" s="274" t="s">
        <v>33</v>
      </c>
      <c r="AS5" s="4"/>
      <c r="AT5" s="4"/>
      <c r="AU5" s="4"/>
      <c r="AV5" s="4"/>
      <c r="AW5" s="4"/>
      <c r="AX5" s="4"/>
      <c r="AY5" s="4"/>
      <c r="AZ5" s="4"/>
    </row>
    <row r="6" spans="1:61" s="3" customFormat="1" ht="29.65" customHeight="1" thickBot="1" x14ac:dyDescent="0.3">
      <c r="A6" s="276"/>
      <c r="B6" s="275"/>
      <c r="C6" s="275"/>
      <c r="D6" s="274"/>
      <c r="E6" s="272"/>
      <c r="F6" s="151" t="s">
        <v>15</v>
      </c>
      <c r="G6" s="151" t="s">
        <v>37</v>
      </c>
      <c r="H6" s="151" t="s">
        <v>39</v>
      </c>
      <c r="I6" s="151" t="s">
        <v>21</v>
      </c>
      <c r="J6" s="151" t="s">
        <v>40</v>
      </c>
      <c r="K6" s="151" t="s">
        <v>38</v>
      </c>
      <c r="L6" s="151" t="s">
        <v>22</v>
      </c>
      <c r="M6" s="273"/>
      <c r="N6" s="274"/>
      <c r="O6" s="272"/>
      <c r="P6" s="151" t="s">
        <v>15</v>
      </c>
      <c r="Q6" s="151" t="s">
        <v>37</v>
      </c>
      <c r="R6" s="151" t="s">
        <v>39</v>
      </c>
      <c r="S6" s="151" t="s">
        <v>21</v>
      </c>
      <c r="T6" s="151" t="s">
        <v>40</v>
      </c>
      <c r="U6" s="151" t="s">
        <v>38</v>
      </c>
      <c r="V6" s="151" t="s">
        <v>22</v>
      </c>
      <c r="W6" s="273"/>
      <c r="X6" s="274"/>
      <c r="Y6" s="272"/>
      <c r="Z6" s="151" t="s">
        <v>15</v>
      </c>
      <c r="AA6" s="151" t="s">
        <v>37</v>
      </c>
      <c r="AB6" s="151" t="s">
        <v>39</v>
      </c>
      <c r="AC6" s="151" t="s">
        <v>21</v>
      </c>
      <c r="AD6" s="151" t="s">
        <v>40</v>
      </c>
      <c r="AE6" s="151" t="s">
        <v>38</v>
      </c>
      <c r="AF6" s="151" t="s">
        <v>22</v>
      </c>
      <c r="AG6" s="273"/>
      <c r="AH6" s="274"/>
      <c r="AI6" s="272"/>
      <c r="AJ6" s="151" t="s">
        <v>15</v>
      </c>
      <c r="AK6" s="151" t="s">
        <v>37</v>
      </c>
      <c r="AL6" s="151" t="s">
        <v>39</v>
      </c>
      <c r="AM6" s="151" t="s">
        <v>21</v>
      </c>
      <c r="AN6" s="151" t="s">
        <v>40</v>
      </c>
      <c r="AO6" s="151" t="s">
        <v>38</v>
      </c>
      <c r="AP6" s="151" t="s">
        <v>22</v>
      </c>
      <c r="AQ6" s="273"/>
      <c r="AR6" s="274"/>
      <c r="AS6" s="4"/>
      <c r="AT6" s="4"/>
      <c r="AU6" s="4"/>
      <c r="AV6" s="4"/>
      <c r="AW6" s="4"/>
      <c r="AX6" s="4"/>
      <c r="AY6" s="4"/>
      <c r="AZ6" s="4"/>
      <c r="BC6" s="273" t="s">
        <v>28</v>
      </c>
      <c r="BD6" s="273" t="s">
        <v>29</v>
      </c>
      <c r="BE6" s="273" t="s">
        <v>26</v>
      </c>
      <c r="BF6" s="273"/>
      <c r="BG6" s="273"/>
      <c r="BH6" s="273"/>
      <c r="BI6" s="273"/>
    </row>
    <row r="7" spans="1:61" s="3" customFormat="1" ht="15" hidden="1" customHeight="1" thickBot="1" x14ac:dyDescent="0.3">
      <c r="A7" s="99" t="str">
        <f>B7&amp;C7</f>
        <v>2017-2018September</v>
      </c>
      <c r="B7" s="100" t="s">
        <v>0</v>
      </c>
      <c r="C7" s="101" t="s">
        <v>1</v>
      </c>
      <c r="D7" s="83"/>
      <c r="E7" s="96">
        <f t="shared" ref="E7:E16" si="0">SUM(F7:L7)</f>
        <v>0</v>
      </c>
      <c r="F7" s="86"/>
      <c r="G7" s="86"/>
      <c r="H7" s="86"/>
      <c r="I7" s="86"/>
      <c r="J7" s="86"/>
      <c r="K7" s="86"/>
      <c r="L7" s="86"/>
      <c r="M7" s="83"/>
      <c r="N7" s="87"/>
      <c r="O7" s="96">
        <f t="shared" ref="O7:O16" si="1">SUM(P7:V7)</f>
        <v>0</v>
      </c>
      <c r="P7" s="86"/>
      <c r="Q7" s="86"/>
      <c r="R7" s="86"/>
      <c r="S7" s="86"/>
      <c r="T7" s="86"/>
      <c r="U7" s="86"/>
      <c r="V7" s="86"/>
      <c r="W7" s="83"/>
      <c r="X7" s="87"/>
      <c r="Y7" s="96">
        <f t="shared" ref="Y7:Y16" si="2">SUM(Z7:AF7)</f>
        <v>0</v>
      </c>
      <c r="Z7" s="86"/>
      <c r="AA7" s="86"/>
      <c r="AB7" s="86"/>
      <c r="AC7" s="86"/>
      <c r="AD7" s="86"/>
      <c r="AE7" s="86"/>
      <c r="AF7" s="86"/>
      <c r="AG7" s="83"/>
      <c r="AH7" s="87"/>
      <c r="AI7" s="96">
        <f t="shared" ref="AI7:AI16" si="3">SUM(AJ7:AP7)</f>
        <v>0</v>
      </c>
      <c r="AJ7" s="86"/>
      <c r="AK7" s="86"/>
      <c r="AL7" s="86"/>
      <c r="AM7" s="86"/>
      <c r="AN7" s="86"/>
      <c r="AO7" s="86"/>
      <c r="AP7" s="86"/>
      <c r="AQ7" s="86"/>
      <c r="AR7" s="87"/>
      <c r="AS7" s="4"/>
      <c r="AT7" s="4"/>
      <c r="AU7" s="4"/>
      <c r="AV7" s="4"/>
      <c r="AW7" s="4"/>
      <c r="AX7" s="4"/>
      <c r="AY7" s="4"/>
      <c r="AZ7" s="4"/>
      <c r="BC7" s="273"/>
      <c r="BD7" s="273"/>
      <c r="BE7" s="273"/>
      <c r="BF7" s="273"/>
      <c r="BG7" s="273"/>
      <c r="BH7" s="273"/>
      <c r="BI7" s="273"/>
    </row>
    <row r="8" spans="1:61" s="3" customFormat="1" ht="15" hidden="1" customHeight="1" thickBot="1" x14ac:dyDescent="0.3">
      <c r="A8" s="99" t="str">
        <f t="shared" ref="A8:A26" si="4">B8&amp;C8</f>
        <v>2017-2018October</v>
      </c>
      <c r="B8" s="102" t="s">
        <v>0</v>
      </c>
      <c r="C8" s="103" t="s">
        <v>2</v>
      </c>
      <c r="D8" s="84"/>
      <c r="E8" s="97">
        <f t="shared" si="0"/>
        <v>0</v>
      </c>
      <c r="F8" s="88"/>
      <c r="G8" s="88"/>
      <c r="H8" s="88"/>
      <c r="I8" s="88"/>
      <c r="J8" s="88"/>
      <c r="K8" s="88"/>
      <c r="L8" s="88"/>
      <c r="M8" s="84"/>
      <c r="N8" s="89"/>
      <c r="O8" s="97">
        <f t="shared" si="1"/>
        <v>0</v>
      </c>
      <c r="P8" s="88"/>
      <c r="Q8" s="88"/>
      <c r="R8" s="88"/>
      <c r="S8" s="88"/>
      <c r="T8" s="88"/>
      <c r="U8" s="88"/>
      <c r="V8" s="88"/>
      <c r="W8" s="84"/>
      <c r="X8" s="89"/>
      <c r="Y8" s="97">
        <f t="shared" si="2"/>
        <v>0</v>
      </c>
      <c r="Z8" s="88"/>
      <c r="AA8" s="88"/>
      <c r="AB8" s="88"/>
      <c r="AC8" s="88"/>
      <c r="AD8" s="88"/>
      <c r="AE8" s="88"/>
      <c r="AF8" s="88"/>
      <c r="AG8" s="84"/>
      <c r="AH8" s="89"/>
      <c r="AI8" s="97">
        <f t="shared" si="3"/>
        <v>0</v>
      </c>
      <c r="AJ8" s="88"/>
      <c r="AK8" s="88"/>
      <c r="AL8" s="88"/>
      <c r="AM8" s="88"/>
      <c r="AN8" s="88"/>
      <c r="AO8" s="88"/>
      <c r="AP8" s="88"/>
      <c r="AQ8" s="88"/>
      <c r="AR8" s="89"/>
      <c r="AS8" s="4"/>
      <c r="AT8" s="4"/>
      <c r="AU8" s="4"/>
      <c r="AV8" s="4"/>
      <c r="AW8" s="4"/>
      <c r="AX8" s="4"/>
      <c r="AY8" s="4"/>
      <c r="AZ8" s="4"/>
      <c r="BC8" s="84"/>
      <c r="BD8" s="84"/>
      <c r="BE8" s="84"/>
      <c r="BF8" s="84"/>
      <c r="BG8" s="84"/>
      <c r="BH8" s="84"/>
      <c r="BI8" s="84"/>
    </row>
    <row r="9" spans="1:61" s="3" customFormat="1" ht="15" hidden="1" customHeight="1" thickBot="1" x14ac:dyDescent="0.3">
      <c r="A9" s="99" t="str">
        <f t="shared" si="4"/>
        <v>2017-2018November</v>
      </c>
      <c r="B9" s="102" t="s">
        <v>0</v>
      </c>
      <c r="C9" s="103" t="s">
        <v>3</v>
      </c>
      <c r="D9" s="84"/>
      <c r="E9" s="97">
        <f t="shared" si="0"/>
        <v>0</v>
      </c>
      <c r="F9" s="88"/>
      <c r="G9" s="88"/>
      <c r="H9" s="88"/>
      <c r="I9" s="88"/>
      <c r="J9" s="88"/>
      <c r="K9" s="88"/>
      <c r="L9" s="88"/>
      <c r="M9" s="84"/>
      <c r="N9" s="89"/>
      <c r="O9" s="97">
        <f t="shared" si="1"/>
        <v>0</v>
      </c>
      <c r="P9" s="88"/>
      <c r="Q9" s="88"/>
      <c r="R9" s="88"/>
      <c r="S9" s="88"/>
      <c r="T9" s="88"/>
      <c r="U9" s="88"/>
      <c r="V9" s="88"/>
      <c r="W9" s="84"/>
      <c r="X9" s="89"/>
      <c r="Y9" s="97">
        <f t="shared" si="2"/>
        <v>0</v>
      </c>
      <c r="Z9" s="88"/>
      <c r="AA9" s="88"/>
      <c r="AB9" s="88"/>
      <c r="AC9" s="88"/>
      <c r="AD9" s="88"/>
      <c r="AE9" s="88"/>
      <c r="AF9" s="88"/>
      <c r="AG9" s="84"/>
      <c r="AH9" s="89"/>
      <c r="AI9" s="97">
        <f t="shared" si="3"/>
        <v>0</v>
      </c>
      <c r="AJ9" s="88"/>
      <c r="AK9" s="88"/>
      <c r="AL9" s="88"/>
      <c r="AM9" s="88"/>
      <c r="AN9" s="88"/>
      <c r="AO9" s="88"/>
      <c r="AP9" s="88"/>
      <c r="AQ9" s="88"/>
      <c r="AR9" s="89"/>
      <c r="AS9" s="4"/>
      <c r="AT9" s="4"/>
      <c r="AU9" s="4"/>
      <c r="AV9" s="4"/>
      <c r="AW9" s="4"/>
      <c r="AX9" s="4"/>
      <c r="AY9" s="4"/>
      <c r="AZ9" s="4"/>
      <c r="BC9" s="84"/>
      <c r="BD9" s="84"/>
      <c r="BE9" s="84"/>
      <c r="BF9" s="84"/>
      <c r="BG9" s="84"/>
      <c r="BH9" s="84"/>
      <c r="BI9" s="84"/>
    </row>
    <row r="10" spans="1:61" s="3" customFormat="1" ht="15" hidden="1" customHeight="1" thickBot="1" x14ac:dyDescent="0.3">
      <c r="A10" s="99" t="str">
        <f t="shared" si="4"/>
        <v>2017-2018December</v>
      </c>
      <c r="B10" s="102" t="s">
        <v>0</v>
      </c>
      <c r="C10" s="103" t="s">
        <v>4</v>
      </c>
      <c r="D10" s="84"/>
      <c r="E10" s="97">
        <f t="shared" si="0"/>
        <v>0</v>
      </c>
      <c r="F10" s="88"/>
      <c r="G10" s="88"/>
      <c r="H10" s="88"/>
      <c r="I10" s="88"/>
      <c r="J10" s="88"/>
      <c r="K10" s="88"/>
      <c r="L10" s="88"/>
      <c r="M10" s="84"/>
      <c r="N10" s="89"/>
      <c r="O10" s="97">
        <f t="shared" si="1"/>
        <v>0</v>
      </c>
      <c r="P10" s="88"/>
      <c r="Q10" s="88"/>
      <c r="R10" s="88"/>
      <c r="S10" s="88"/>
      <c r="T10" s="88"/>
      <c r="U10" s="88"/>
      <c r="V10" s="88"/>
      <c r="W10" s="84"/>
      <c r="X10" s="89"/>
      <c r="Y10" s="97">
        <f t="shared" si="2"/>
        <v>0</v>
      </c>
      <c r="Z10" s="88"/>
      <c r="AA10" s="88"/>
      <c r="AB10" s="88"/>
      <c r="AC10" s="88"/>
      <c r="AD10" s="88"/>
      <c r="AE10" s="88"/>
      <c r="AF10" s="88"/>
      <c r="AG10" s="84"/>
      <c r="AH10" s="89"/>
      <c r="AI10" s="97">
        <f t="shared" si="3"/>
        <v>0</v>
      </c>
      <c r="AJ10" s="88"/>
      <c r="AK10" s="88"/>
      <c r="AL10" s="88"/>
      <c r="AM10" s="88"/>
      <c r="AN10" s="88"/>
      <c r="AO10" s="88"/>
      <c r="AP10" s="88"/>
      <c r="AQ10" s="88"/>
      <c r="AR10" s="89"/>
      <c r="AS10" s="4"/>
      <c r="AT10" s="4"/>
      <c r="AU10" s="4"/>
      <c r="AV10" s="4"/>
      <c r="AW10" s="4"/>
      <c r="AX10" s="4"/>
      <c r="AY10" s="4"/>
      <c r="AZ10" s="4"/>
      <c r="BC10" s="84"/>
      <c r="BD10" s="84"/>
      <c r="BE10" s="84"/>
      <c r="BF10" s="84"/>
      <c r="BG10" s="84"/>
      <c r="BH10" s="84"/>
      <c r="BI10" s="84"/>
    </row>
    <row r="11" spans="1:61" s="3" customFormat="1" ht="15" hidden="1" customHeight="1" thickBot="1" x14ac:dyDescent="0.3">
      <c r="A11" s="99" t="str">
        <f t="shared" si="4"/>
        <v>2017-2018January</v>
      </c>
      <c r="B11" s="102" t="s">
        <v>0</v>
      </c>
      <c r="C11" s="103" t="s">
        <v>5</v>
      </c>
      <c r="D11" s="84"/>
      <c r="E11" s="97">
        <f t="shared" si="0"/>
        <v>0</v>
      </c>
      <c r="F11" s="88"/>
      <c r="G11" s="88"/>
      <c r="H11" s="88"/>
      <c r="I11" s="88"/>
      <c r="J11" s="88"/>
      <c r="K11" s="88"/>
      <c r="L11" s="88"/>
      <c r="M11" s="84"/>
      <c r="N11" s="89"/>
      <c r="O11" s="97">
        <f t="shared" si="1"/>
        <v>0</v>
      </c>
      <c r="P11" s="88"/>
      <c r="Q11" s="88"/>
      <c r="R11" s="88"/>
      <c r="S11" s="88"/>
      <c r="T11" s="88"/>
      <c r="U11" s="88"/>
      <c r="V11" s="88"/>
      <c r="W11" s="84"/>
      <c r="X11" s="89"/>
      <c r="Y11" s="97">
        <f t="shared" si="2"/>
        <v>0</v>
      </c>
      <c r="Z11" s="88"/>
      <c r="AA11" s="88"/>
      <c r="AB11" s="88"/>
      <c r="AC11" s="88"/>
      <c r="AD11" s="88"/>
      <c r="AE11" s="88"/>
      <c r="AF11" s="88"/>
      <c r="AG11" s="84"/>
      <c r="AH11" s="89"/>
      <c r="AI11" s="97">
        <f t="shared" si="3"/>
        <v>0</v>
      </c>
      <c r="AJ11" s="88"/>
      <c r="AK11" s="88"/>
      <c r="AL11" s="88"/>
      <c r="AM11" s="88"/>
      <c r="AN11" s="88"/>
      <c r="AO11" s="88"/>
      <c r="AP11" s="88"/>
      <c r="AQ11" s="88"/>
      <c r="AR11" s="89"/>
      <c r="AS11" s="4"/>
      <c r="AT11" s="4"/>
      <c r="AU11" s="4"/>
      <c r="AV11" s="4"/>
      <c r="AW11" s="4"/>
      <c r="AX11" s="4"/>
      <c r="AY11" s="4"/>
      <c r="AZ11" s="4"/>
      <c r="BC11" s="84"/>
      <c r="BD11" s="84"/>
      <c r="BE11" s="84"/>
      <c r="BF11" s="84"/>
      <c r="BG11" s="84"/>
      <c r="BH11" s="84"/>
      <c r="BI11" s="84"/>
    </row>
    <row r="12" spans="1:61" s="3" customFormat="1" ht="15" hidden="1" customHeight="1" thickBot="1" x14ac:dyDescent="0.3">
      <c r="A12" s="99" t="str">
        <f t="shared" si="4"/>
        <v>2017-2018February</v>
      </c>
      <c r="B12" s="102" t="s">
        <v>0</v>
      </c>
      <c r="C12" s="103" t="s">
        <v>6</v>
      </c>
      <c r="D12" s="84"/>
      <c r="E12" s="97">
        <f t="shared" si="0"/>
        <v>0</v>
      </c>
      <c r="F12" s="88"/>
      <c r="G12" s="88"/>
      <c r="H12" s="88"/>
      <c r="I12" s="88"/>
      <c r="J12" s="88"/>
      <c r="K12" s="88"/>
      <c r="L12" s="88"/>
      <c r="M12" s="84"/>
      <c r="N12" s="89"/>
      <c r="O12" s="97">
        <f t="shared" si="1"/>
        <v>0</v>
      </c>
      <c r="P12" s="88"/>
      <c r="Q12" s="88"/>
      <c r="R12" s="88"/>
      <c r="S12" s="88"/>
      <c r="T12" s="88"/>
      <c r="U12" s="88"/>
      <c r="V12" s="88"/>
      <c r="W12" s="84"/>
      <c r="X12" s="89"/>
      <c r="Y12" s="97">
        <f t="shared" si="2"/>
        <v>0</v>
      </c>
      <c r="Z12" s="88"/>
      <c r="AA12" s="88"/>
      <c r="AB12" s="88"/>
      <c r="AC12" s="88"/>
      <c r="AD12" s="88"/>
      <c r="AE12" s="88"/>
      <c r="AF12" s="88"/>
      <c r="AG12" s="84"/>
      <c r="AH12" s="89"/>
      <c r="AI12" s="97">
        <f t="shared" si="3"/>
        <v>0</v>
      </c>
      <c r="AJ12" s="88"/>
      <c r="AK12" s="88"/>
      <c r="AL12" s="88"/>
      <c r="AM12" s="88"/>
      <c r="AN12" s="88"/>
      <c r="AO12" s="88"/>
      <c r="AP12" s="88"/>
      <c r="AQ12" s="88"/>
      <c r="AR12" s="89"/>
      <c r="AS12" s="4"/>
      <c r="AT12" s="4"/>
      <c r="AU12" s="4"/>
      <c r="AV12" s="4"/>
      <c r="AW12" s="4"/>
      <c r="AX12" s="4"/>
      <c r="AY12" s="4"/>
      <c r="AZ12" s="4"/>
      <c r="BC12" s="84"/>
      <c r="BD12" s="84"/>
      <c r="BE12" s="84"/>
      <c r="BF12" s="84"/>
      <c r="BG12" s="84"/>
      <c r="BH12" s="84"/>
      <c r="BI12" s="84"/>
    </row>
    <row r="13" spans="1:61" s="3" customFormat="1" ht="15" hidden="1" customHeight="1" thickBot="1" x14ac:dyDescent="0.3">
      <c r="A13" s="99" t="str">
        <f t="shared" si="4"/>
        <v>2017-2018March</v>
      </c>
      <c r="B13" s="102" t="s">
        <v>0</v>
      </c>
      <c r="C13" s="103" t="s">
        <v>7</v>
      </c>
      <c r="D13" s="84"/>
      <c r="E13" s="97">
        <f t="shared" si="0"/>
        <v>0</v>
      </c>
      <c r="F13" s="88"/>
      <c r="G13" s="88"/>
      <c r="H13" s="88"/>
      <c r="I13" s="88"/>
      <c r="J13" s="88"/>
      <c r="K13" s="88"/>
      <c r="L13" s="88"/>
      <c r="M13" s="84"/>
      <c r="N13" s="89"/>
      <c r="O13" s="97">
        <f t="shared" si="1"/>
        <v>0</v>
      </c>
      <c r="P13" s="88"/>
      <c r="Q13" s="88"/>
      <c r="R13" s="88"/>
      <c r="S13" s="88"/>
      <c r="T13" s="88"/>
      <c r="U13" s="88"/>
      <c r="V13" s="88"/>
      <c r="W13" s="84"/>
      <c r="X13" s="89"/>
      <c r="Y13" s="97">
        <f t="shared" si="2"/>
        <v>0</v>
      </c>
      <c r="Z13" s="88"/>
      <c r="AA13" s="88"/>
      <c r="AB13" s="88"/>
      <c r="AC13" s="88"/>
      <c r="AD13" s="88"/>
      <c r="AE13" s="88"/>
      <c r="AF13" s="88"/>
      <c r="AG13" s="84"/>
      <c r="AH13" s="89"/>
      <c r="AI13" s="97">
        <f t="shared" si="3"/>
        <v>0</v>
      </c>
      <c r="AJ13" s="88"/>
      <c r="AK13" s="88"/>
      <c r="AL13" s="88"/>
      <c r="AM13" s="88"/>
      <c r="AN13" s="88"/>
      <c r="AO13" s="88"/>
      <c r="AP13" s="88"/>
      <c r="AQ13" s="88"/>
      <c r="AR13" s="89"/>
      <c r="AS13" s="4"/>
      <c r="AT13" s="4"/>
      <c r="AU13" s="4"/>
      <c r="AV13" s="4"/>
      <c r="AW13" s="4"/>
      <c r="AX13" s="4"/>
      <c r="AY13" s="4"/>
      <c r="AZ13" s="4"/>
      <c r="BC13" s="84"/>
      <c r="BD13" s="84"/>
      <c r="BE13" s="84"/>
      <c r="BF13" s="84"/>
      <c r="BG13" s="84"/>
      <c r="BH13" s="84"/>
      <c r="BI13" s="84"/>
    </row>
    <row r="14" spans="1:61" s="3" customFormat="1" ht="15" hidden="1" customHeight="1" thickBot="1" x14ac:dyDescent="0.3">
      <c r="A14" s="99" t="str">
        <f t="shared" si="4"/>
        <v>2017-2018April</v>
      </c>
      <c r="B14" s="102" t="s">
        <v>0</v>
      </c>
      <c r="C14" s="103" t="s">
        <v>8</v>
      </c>
      <c r="D14" s="84"/>
      <c r="E14" s="97">
        <f t="shared" si="0"/>
        <v>0</v>
      </c>
      <c r="F14" s="88"/>
      <c r="G14" s="88"/>
      <c r="H14" s="88"/>
      <c r="I14" s="88"/>
      <c r="J14" s="88"/>
      <c r="K14" s="88"/>
      <c r="L14" s="88"/>
      <c r="M14" s="84"/>
      <c r="N14" s="89"/>
      <c r="O14" s="97">
        <f t="shared" si="1"/>
        <v>0</v>
      </c>
      <c r="P14" s="88"/>
      <c r="Q14" s="88"/>
      <c r="R14" s="88"/>
      <c r="S14" s="88"/>
      <c r="T14" s="88"/>
      <c r="U14" s="88"/>
      <c r="V14" s="88"/>
      <c r="W14" s="84"/>
      <c r="X14" s="89"/>
      <c r="Y14" s="97">
        <f t="shared" si="2"/>
        <v>0</v>
      </c>
      <c r="Z14" s="88"/>
      <c r="AA14" s="88"/>
      <c r="AB14" s="88"/>
      <c r="AC14" s="88"/>
      <c r="AD14" s="88"/>
      <c r="AE14" s="88"/>
      <c r="AF14" s="88"/>
      <c r="AG14" s="84"/>
      <c r="AH14" s="89"/>
      <c r="AI14" s="97">
        <f t="shared" si="3"/>
        <v>0</v>
      </c>
      <c r="AJ14" s="88"/>
      <c r="AK14" s="88"/>
      <c r="AL14" s="88"/>
      <c r="AM14" s="88"/>
      <c r="AN14" s="88"/>
      <c r="AO14" s="88"/>
      <c r="AP14" s="88"/>
      <c r="AQ14" s="88"/>
      <c r="AR14" s="89"/>
      <c r="AS14" s="4"/>
      <c r="AT14" s="4"/>
      <c r="AU14" s="4"/>
      <c r="AV14" s="4"/>
      <c r="AW14" s="4"/>
      <c r="AX14" s="4"/>
      <c r="AY14" s="4"/>
      <c r="AZ14" s="4"/>
      <c r="BC14" s="84"/>
      <c r="BD14" s="84"/>
      <c r="BE14" s="84"/>
      <c r="BF14" s="84"/>
      <c r="BG14" s="84"/>
      <c r="BH14" s="84"/>
      <c r="BI14" s="84"/>
    </row>
    <row r="15" spans="1:61" s="3" customFormat="1" ht="15" hidden="1" customHeight="1" thickBot="1" x14ac:dyDescent="0.3">
      <c r="A15" s="99" t="str">
        <f t="shared" si="4"/>
        <v>2017-2018May</v>
      </c>
      <c r="B15" s="102" t="s">
        <v>0</v>
      </c>
      <c r="C15" s="103" t="s">
        <v>9</v>
      </c>
      <c r="D15" s="84"/>
      <c r="E15" s="97">
        <f t="shared" si="0"/>
        <v>0</v>
      </c>
      <c r="F15" s="88"/>
      <c r="G15" s="88"/>
      <c r="H15" s="88"/>
      <c r="I15" s="88"/>
      <c r="J15" s="88"/>
      <c r="K15" s="88"/>
      <c r="L15" s="88"/>
      <c r="M15" s="84"/>
      <c r="N15" s="89"/>
      <c r="O15" s="97">
        <f t="shared" si="1"/>
        <v>0</v>
      </c>
      <c r="P15" s="88"/>
      <c r="Q15" s="88"/>
      <c r="R15" s="88"/>
      <c r="S15" s="88"/>
      <c r="T15" s="88"/>
      <c r="U15" s="88"/>
      <c r="V15" s="88"/>
      <c r="W15" s="84"/>
      <c r="X15" s="89"/>
      <c r="Y15" s="97">
        <f t="shared" si="2"/>
        <v>0</v>
      </c>
      <c r="Z15" s="88"/>
      <c r="AA15" s="88"/>
      <c r="AB15" s="88"/>
      <c r="AC15" s="88"/>
      <c r="AD15" s="88"/>
      <c r="AE15" s="88"/>
      <c r="AF15" s="88"/>
      <c r="AG15" s="84"/>
      <c r="AH15" s="89"/>
      <c r="AI15" s="97">
        <f t="shared" si="3"/>
        <v>0</v>
      </c>
      <c r="AJ15" s="88"/>
      <c r="AK15" s="88"/>
      <c r="AL15" s="88"/>
      <c r="AM15" s="88"/>
      <c r="AN15" s="88"/>
      <c r="AO15" s="88"/>
      <c r="AP15" s="88"/>
      <c r="AQ15" s="88"/>
      <c r="AR15" s="89"/>
      <c r="AS15" s="4"/>
      <c r="AT15" s="4"/>
      <c r="AU15" s="4"/>
      <c r="AV15" s="4"/>
      <c r="AW15" s="4"/>
      <c r="AX15" s="4"/>
      <c r="AY15" s="4"/>
      <c r="AZ15" s="4"/>
      <c r="BC15" s="84"/>
      <c r="BD15" s="84"/>
      <c r="BE15" s="84"/>
      <c r="BF15" s="84"/>
      <c r="BG15" s="84"/>
      <c r="BH15" s="84"/>
      <c r="BI15" s="84"/>
    </row>
    <row r="16" spans="1:61" s="3" customFormat="1" ht="15" hidden="1" customHeight="1" thickBot="1" x14ac:dyDescent="0.3">
      <c r="A16" s="99" t="str">
        <f t="shared" si="4"/>
        <v>2017-2018June</v>
      </c>
      <c r="B16" s="104" t="s">
        <v>0</v>
      </c>
      <c r="C16" s="105" t="s">
        <v>10</v>
      </c>
      <c r="D16" s="85"/>
      <c r="E16" s="98">
        <f t="shared" si="0"/>
        <v>0</v>
      </c>
      <c r="F16" s="90"/>
      <c r="G16" s="90"/>
      <c r="H16" s="90"/>
      <c r="I16" s="90"/>
      <c r="J16" s="90"/>
      <c r="K16" s="90"/>
      <c r="L16" s="90"/>
      <c r="M16" s="85"/>
      <c r="N16" s="91"/>
      <c r="O16" s="98">
        <f t="shared" si="1"/>
        <v>0</v>
      </c>
      <c r="P16" s="90"/>
      <c r="Q16" s="90"/>
      <c r="R16" s="90"/>
      <c r="S16" s="90"/>
      <c r="T16" s="90"/>
      <c r="U16" s="90"/>
      <c r="V16" s="90"/>
      <c r="W16" s="85"/>
      <c r="X16" s="91"/>
      <c r="Y16" s="98">
        <f t="shared" si="2"/>
        <v>0</v>
      </c>
      <c r="Z16" s="90"/>
      <c r="AA16" s="90"/>
      <c r="AB16" s="90"/>
      <c r="AC16" s="90"/>
      <c r="AD16" s="90"/>
      <c r="AE16" s="90"/>
      <c r="AF16" s="90"/>
      <c r="AG16" s="85"/>
      <c r="AH16" s="91"/>
      <c r="AI16" s="98">
        <f t="shared" si="3"/>
        <v>0</v>
      </c>
      <c r="AJ16" s="90"/>
      <c r="AK16" s="90"/>
      <c r="AL16" s="90"/>
      <c r="AM16" s="90"/>
      <c r="AN16" s="90"/>
      <c r="AO16" s="90"/>
      <c r="AP16" s="90"/>
      <c r="AQ16" s="90"/>
      <c r="AR16" s="91"/>
      <c r="AS16" s="4"/>
      <c r="AT16" s="4"/>
      <c r="AU16" s="4"/>
      <c r="AV16" s="4"/>
      <c r="AW16" s="4"/>
      <c r="AX16" s="4"/>
      <c r="AY16" s="4"/>
      <c r="AZ16" s="4"/>
      <c r="BC16" s="84"/>
      <c r="BD16" s="84"/>
      <c r="BE16" s="84"/>
      <c r="BF16" s="84"/>
      <c r="BG16" s="84"/>
      <c r="BH16" s="84"/>
      <c r="BI16" s="84"/>
    </row>
    <row r="17" spans="1:61" s="3" customFormat="1" hidden="1" x14ac:dyDescent="0.25">
      <c r="A17" s="99" t="str">
        <f t="shared" si="4"/>
        <v>2018-2019September</v>
      </c>
      <c r="B17" s="106" t="s">
        <v>11</v>
      </c>
      <c r="C17" s="101" t="s">
        <v>1</v>
      </c>
      <c r="D17" s="83"/>
      <c r="E17" s="96"/>
      <c r="F17" s="86"/>
      <c r="G17" s="86"/>
      <c r="H17" s="86"/>
      <c r="I17" s="86"/>
      <c r="J17" s="86"/>
      <c r="K17" s="86"/>
      <c r="L17" s="86"/>
      <c r="M17" s="83"/>
      <c r="N17" s="87"/>
      <c r="O17" s="96"/>
      <c r="P17" s="86"/>
      <c r="Q17" s="86"/>
      <c r="R17" s="86"/>
      <c r="S17" s="86"/>
      <c r="T17" s="86"/>
      <c r="U17" s="86"/>
      <c r="V17" s="86"/>
      <c r="W17" s="83"/>
      <c r="X17" s="87"/>
      <c r="Y17" s="96"/>
      <c r="Z17" s="86"/>
      <c r="AA17" s="86"/>
      <c r="AB17" s="86"/>
      <c r="AC17" s="86"/>
      <c r="AD17" s="86"/>
      <c r="AE17" s="86"/>
      <c r="AF17" s="86"/>
      <c r="AG17" s="83"/>
      <c r="AH17" s="87"/>
      <c r="AI17" s="96"/>
      <c r="AJ17" s="86"/>
      <c r="AK17" s="86"/>
      <c r="AL17" s="86"/>
      <c r="AM17" s="86"/>
      <c r="AN17" s="86"/>
      <c r="AO17" s="86"/>
      <c r="AP17" s="86"/>
      <c r="AQ17" s="86"/>
      <c r="AR17" s="87"/>
      <c r="AS17" s="4"/>
      <c r="AT17" s="4"/>
      <c r="AU17" s="4"/>
      <c r="AV17" s="4"/>
      <c r="AW17" s="4"/>
      <c r="AX17" s="4"/>
      <c r="AY17" s="4"/>
      <c r="AZ17" s="4"/>
      <c r="BC17" s="141" t="e">
        <f>O17/$E17/$D17*100</f>
        <v>#DIV/0!</v>
      </c>
      <c r="BD17" s="141" t="e">
        <f>Y17/$E17/$D17*100</f>
        <v>#DIV/0!</v>
      </c>
      <c r="BE17" s="141" t="e">
        <f>AI17/$E17/$D17*100</f>
        <v>#DIV/0!</v>
      </c>
      <c r="BF17" s="141"/>
      <c r="BG17" s="141"/>
      <c r="BH17" s="141"/>
      <c r="BI17" s="141"/>
    </row>
    <row r="18" spans="1:61" s="3" customFormat="1" hidden="1" x14ac:dyDescent="0.25">
      <c r="A18" s="99" t="str">
        <f t="shared" si="4"/>
        <v>2018-2019October</v>
      </c>
      <c r="B18" s="107" t="s">
        <v>11</v>
      </c>
      <c r="C18" s="103" t="s">
        <v>2</v>
      </c>
      <c r="D18" s="84"/>
      <c r="E18" s="97"/>
      <c r="F18" s="88"/>
      <c r="G18" s="88"/>
      <c r="H18" s="88"/>
      <c r="I18" s="88"/>
      <c r="J18" s="88"/>
      <c r="K18" s="88"/>
      <c r="L18" s="88"/>
      <c r="M18" s="84"/>
      <c r="N18" s="89"/>
      <c r="O18" s="97"/>
      <c r="P18" s="88"/>
      <c r="Q18" s="88"/>
      <c r="R18" s="88"/>
      <c r="S18" s="88"/>
      <c r="T18" s="88"/>
      <c r="U18" s="88"/>
      <c r="V18" s="88"/>
      <c r="W18" s="84"/>
      <c r="X18" s="89"/>
      <c r="Y18" s="97"/>
      <c r="Z18" s="88"/>
      <c r="AA18" s="88"/>
      <c r="AB18" s="88"/>
      <c r="AC18" s="88"/>
      <c r="AD18" s="88"/>
      <c r="AE18" s="88"/>
      <c r="AF18" s="88"/>
      <c r="AG18" s="84"/>
      <c r="AH18" s="89"/>
      <c r="AI18" s="97"/>
      <c r="AJ18" s="88"/>
      <c r="AK18" s="88"/>
      <c r="AL18" s="88"/>
      <c r="AM18" s="88"/>
      <c r="AN18" s="88"/>
      <c r="AO18" s="88"/>
      <c r="AP18" s="88"/>
      <c r="AQ18" s="88"/>
      <c r="AR18" s="89"/>
      <c r="AS18" s="4"/>
      <c r="AT18" s="4"/>
      <c r="AU18" s="4"/>
      <c r="AV18" s="4"/>
      <c r="AW18" s="4"/>
      <c r="AX18" s="4"/>
      <c r="AY18" s="4"/>
      <c r="AZ18" s="4"/>
      <c r="BC18" s="141" t="e">
        <f t="shared" ref="BC18:BC25" si="5">O18/$E18/$D18*100</f>
        <v>#DIV/0!</v>
      </c>
      <c r="BD18" s="141" t="e">
        <f t="shared" ref="BD18:BD36" si="6">Y18/$E18/$D18*100</f>
        <v>#DIV/0!</v>
      </c>
      <c r="BE18" s="141" t="e">
        <f t="shared" ref="BE18:BE36" si="7">AI18/$E18/$D18*100</f>
        <v>#DIV/0!</v>
      </c>
      <c r="BF18" s="141"/>
      <c r="BG18" s="141"/>
      <c r="BH18" s="141"/>
      <c r="BI18" s="141"/>
    </row>
    <row r="19" spans="1:61" s="3" customFormat="1" hidden="1" x14ac:dyDescent="0.25">
      <c r="A19" s="99" t="str">
        <f t="shared" si="4"/>
        <v>2018-2019November</v>
      </c>
      <c r="B19" s="107" t="s">
        <v>11</v>
      </c>
      <c r="C19" s="103" t="s">
        <v>3</v>
      </c>
      <c r="D19" s="84"/>
      <c r="E19" s="97"/>
      <c r="F19" s="88"/>
      <c r="G19" s="88"/>
      <c r="H19" s="88"/>
      <c r="I19" s="88"/>
      <c r="J19" s="88"/>
      <c r="K19" s="88"/>
      <c r="L19" s="88"/>
      <c r="M19" s="84"/>
      <c r="N19" s="89"/>
      <c r="O19" s="97"/>
      <c r="P19" s="88"/>
      <c r="Q19" s="88"/>
      <c r="R19" s="88"/>
      <c r="S19" s="88"/>
      <c r="T19" s="88"/>
      <c r="U19" s="88"/>
      <c r="V19" s="88"/>
      <c r="W19" s="84"/>
      <c r="X19" s="89"/>
      <c r="Y19" s="97"/>
      <c r="Z19" s="88"/>
      <c r="AA19" s="88"/>
      <c r="AB19" s="88"/>
      <c r="AC19" s="88"/>
      <c r="AD19" s="88"/>
      <c r="AE19" s="88"/>
      <c r="AF19" s="88"/>
      <c r="AG19" s="84"/>
      <c r="AH19" s="89"/>
      <c r="AI19" s="97"/>
      <c r="AJ19" s="88"/>
      <c r="AK19" s="88"/>
      <c r="AL19" s="88"/>
      <c r="AM19" s="88"/>
      <c r="AN19" s="88"/>
      <c r="AO19" s="88"/>
      <c r="AP19" s="88"/>
      <c r="AQ19" s="88"/>
      <c r="AR19" s="89"/>
      <c r="AS19" s="4"/>
      <c r="AT19" s="4"/>
      <c r="AU19" s="4"/>
      <c r="AV19" s="4"/>
      <c r="AW19" s="4"/>
      <c r="AX19" s="4"/>
      <c r="AY19" s="4"/>
      <c r="AZ19" s="4"/>
      <c r="BC19" s="141" t="e">
        <f t="shared" si="5"/>
        <v>#DIV/0!</v>
      </c>
      <c r="BD19" s="141" t="e">
        <f t="shared" si="6"/>
        <v>#DIV/0!</v>
      </c>
      <c r="BE19" s="141" t="e">
        <f t="shared" si="7"/>
        <v>#DIV/0!</v>
      </c>
      <c r="BF19" s="141"/>
      <c r="BG19" s="141"/>
      <c r="BH19" s="141"/>
      <c r="BI19" s="141"/>
    </row>
    <row r="20" spans="1:61" s="3" customFormat="1" hidden="1" x14ac:dyDescent="0.25">
      <c r="A20" s="99" t="str">
        <f t="shared" si="4"/>
        <v>2018-2019December</v>
      </c>
      <c r="B20" s="107" t="s">
        <v>11</v>
      </c>
      <c r="C20" s="103" t="s">
        <v>4</v>
      </c>
      <c r="D20" s="84"/>
      <c r="E20" s="97"/>
      <c r="F20" s="88"/>
      <c r="G20" s="88"/>
      <c r="H20" s="88"/>
      <c r="I20" s="88"/>
      <c r="J20" s="88"/>
      <c r="K20" s="88"/>
      <c r="L20" s="88"/>
      <c r="M20" s="84"/>
      <c r="N20" s="89"/>
      <c r="O20" s="97"/>
      <c r="P20" s="88"/>
      <c r="Q20" s="88"/>
      <c r="R20" s="88"/>
      <c r="S20" s="88"/>
      <c r="T20" s="88"/>
      <c r="U20" s="88"/>
      <c r="V20" s="88"/>
      <c r="W20" s="84"/>
      <c r="X20" s="89"/>
      <c r="Y20" s="97"/>
      <c r="Z20" s="88"/>
      <c r="AA20" s="88"/>
      <c r="AB20" s="88"/>
      <c r="AC20" s="88"/>
      <c r="AD20" s="88"/>
      <c r="AE20" s="88"/>
      <c r="AF20" s="88"/>
      <c r="AG20" s="84"/>
      <c r="AH20" s="89"/>
      <c r="AI20" s="97"/>
      <c r="AJ20" s="88"/>
      <c r="AK20" s="88"/>
      <c r="AL20" s="88"/>
      <c r="AM20" s="88"/>
      <c r="AN20" s="88"/>
      <c r="AO20" s="88"/>
      <c r="AP20" s="88"/>
      <c r="AQ20" s="88"/>
      <c r="AR20" s="89"/>
      <c r="AS20" s="4"/>
      <c r="AT20" s="4"/>
      <c r="AU20" s="4"/>
      <c r="AV20" s="4"/>
      <c r="AW20" s="4"/>
      <c r="AX20" s="4"/>
      <c r="AY20" s="4"/>
      <c r="AZ20" s="4"/>
      <c r="BC20" s="141" t="e">
        <f t="shared" si="5"/>
        <v>#DIV/0!</v>
      </c>
      <c r="BD20" s="141" t="e">
        <f t="shared" si="6"/>
        <v>#DIV/0!</v>
      </c>
      <c r="BE20" s="141" t="e">
        <f t="shared" si="7"/>
        <v>#DIV/0!</v>
      </c>
      <c r="BF20" s="141"/>
      <c r="BG20" s="141"/>
      <c r="BH20" s="141"/>
      <c r="BI20" s="141"/>
    </row>
    <row r="21" spans="1:61" s="3" customFormat="1" hidden="1" x14ac:dyDescent="0.25">
      <c r="A21" s="99" t="str">
        <f t="shared" si="4"/>
        <v>2018-2019January</v>
      </c>
      <c r="B21" s="107" t="s">
        <v>11</v>
      </c>
      <c r="C21" s="103" t="s">
        <v>5</v>
      </c>
      <c r="D21" s="84"/>
      <c r="E21" s="97"/>
      <c r="F21" s="88"/>
      <c r="G21" s="88"/>
      <c r="H21" s="88"/>
      <c r="I21" s="88"/>
      <c r="J21" s="88"/>
      <c r="K21" s="88"/>
      <c r="L21" s="88"/>
      <c r="M21" s="84"/>
      <c r="N21" s="89"/>
      <c r="O21" s="97"/>
      <c r="P21" s="88"/>
      <c r="Q21" s="88"/>
      <c r="R21" s="88"/>
      <c r="S21" s="88"/>
      <c r="T21" s="88"/>
      <c r="U21" s="88"/>
      <c r="V21" s="88"/>
      <c r="W21" s="84"/>
      <c r="X21" s="89"/>
      <c r="Y21" s="97"/>
      <c r="Z21" s="88"/>
      <c r="AA21" s="88"/>
      <c r="AB21" s="88"/>
      <c r="AC21" s="88"/>
      <c r="AD21" s="88"/>
      <c r="AE21" s="88"/>
      <c r="AF21" s="88"/>
      <c r="AG21" s="84"/>
      <c r="AH21" s="89"/>
      <c r="AI21" s="97"/>
      <c r="AJ21" s="88"/>
      <c r="AK21" s="88"/>
      <c r="AL21" s="88"/>
      <c r="AM21" s="88"/>
      <c r="AN21" s="88"/>
      <c r="AO21" s="88"/>
      <c r="AP21" s="88"/>
      <c r="AQ21" s="88"/>
      <c r="AR21" s="89"/>
      <c r="AS21" s="4"/>
      <c r="AT21" s="4"/>
      <c r="AU21" s="4"/>
      <c r="AV21" s="4"/>
      <c r="AW21" s="4"/>
      <c r="AX21" s="4"/>
      <c r="AY21" s="4"/>
      <c r="AZ21" s="4"/>
      <c r="BC21" s="141" t="e">
        <f t="shared" si="5"/>
        <v>#DIV/0!</v>
      </c>
      <c r="BD21" s="141" t="e">
        <f t="shared" si="6"/>
        <v>#DIV/0!</v>
      </c>
      <c r="BE21" s="141" t="e">
        <f t="shared" si="7"/>
        <v>#DIV/0!</v>
      </c>
      <c r="BF21" s="141"/>
      <c r="BG21" s="141"/>
      <c r="BH21" s="141"/>
      <c r="BI21" s="141"/>
    </row>
    <row r="22" spans="1:61" s="3" customFormat="1" hidden="1" x14ac:dyDescent="0.25">
      <c r="A22" s="99" t="str">
        <f t="shared" si="4"/>
        <v>2018-2019February</v>
      </c>
      <c r="B22" s="107" t="s">
        <v>11</v>
      </c>
      <c r="C22" s="103" t="s">
        <v>6</v>
      </c>
      <c r="D22" s="84"/>
      <c r="E22" s="97"/>
      <c r="F22" s="88"/>
      <c r="G22" s="88"/>
      <c r="H22" s="88"/>
      <c r="I22" s="88"/>
      <c r="J22" s="88"/>
      <c r="K22" s="88"/>
      <c r="L22" s="88"/>
      <c r="M22" s="84"/>
      <c r="N22" s="89"/>
      <c r="O22" s="97"/>
      <c r="P22" s="88"/>
      <c r="Q22" s="88"/>
      <c r="R22" s="88"/>
      <c r="S22" s="88"/>
      <c r="T22" s="88"/>
      <c r="U22" s="88"/>
      <c r="V22" s="88"/>
      <c r="W22" s="84"/>
      <c r="X22" s="89"/>
      <c r="Y22" s="97"/>
      <c r="Z22" s="88"/>
      <c r="AA22" s="88"/>
      <c r="AB22" s="88"/>
      <c r="AC22" s="88"/>
      <c r="AD22" s="88"/>
      <c r="AE22" s="88"/>
      <c r="AF22" s="88"/>
      <c r="AG22" s="84"/>
      <c r="AH22" s="89"/>
      <c r="AI22" s="97"/>
      <c r="AJ22" s="88"/>
      <c r="AK22" s="88"/>
      <c r="AL22" s="88"/>
      <c r="AM22" s="88"/>
      <c r="AN22" s="88"/>
      <c r="AO22" s="88"/>
      <c r="AP22" s="88"/>
      <c r="AQ22" s="88"/>
      <c r="AR22" s="89"/>
      <c r="AS22" s="4"/>
      <c r="AT22" s="4"/>
      <c r="AU22" s="4"/>
      <c r="AV22" s="4"/>
      <c r="AW22" s="4"/>
      <c r="AX22" s="4"/>
      <c r="AY22" s="4"/>
      <c r="AZ22" s="4"/>
      <c r="BC22" s="141" t="e">
        <f t="shared" si="5"/>
        <v>#DIV/0!</v>
      </c>
      <c r="BD22" s="141" t="e">
        <f t="shared" si="6"/>
        <v>#DIV/0!</v>
      </c>
      <c r="BE22" s="141" t="e">
        <f t="shared" si="7"/>
        <v>#DIV/0!</v>
      </c>
      <c r="BF22" s="141"/>
      <c r="BG22" s="141"/>
      <c r="BH22" s="141"/>
      <c r="BI22" s="141"/>
    </row>
    <row r="23" spans="1:61" s="3" customFormat="1" hidden="1" x14ac:dyDescent="0.25">
      <c r="A23" s="99" t="str">
        <f t="shared" si="4"/>
        <v>2018-2019March</v>
      </c>
      <c r="B23" s="107" t="s">
        <v>11</v>
      </c>
      <c r="C23" s="103" t="s">
        <v>7</v>
      </c>
      <c r="D23" s="84"/>
      <c r="E23" s="97"/>
      <c r="F23" s="88"/>
      <c r="G23" s="88"/>
      <c r="H23" s="88"/>
      <c r="I23" s="88"/>
      <c r="J23" s="88"/>
      <c r="K23" s="88"/>
      <c r="L23" s="88"/>
      <c r="M23" s="84"/>
      <c r="N23" s="89"/>
      <c r="O23" s="97"/>
      <c r="P23" s="88"/>
      <c r="Q23" s="88"/>
      <c r="R23" s="88"/>
      <c r="S23" s="88"/>
      <c r="T23" s="88"/>
      <c r="U23" s="88"/>
      <c r="V23" s="88"/>
      <c r="W23" s="84"/>
      <c r="X23" s="89"/>
      <c r="Y23" s="97"/>
      <c r="Z23" s="88"/>
      <c r="AA23" s="88"/>
      <c r="AB23" s="88"/>
      <c r="AC23" s="88"/>
      <c r="AD23" s="88"/>
      <c r="AE23" s="88"/>
      <c r="AF23" s="88"/>
      <c r="AG23" s="84"/>
      <c r="AH23" s="89"/>
      <c r="AI23" s="97"/>
      <c r="AJ23" s="88"/>
      <c r="AK23" s="88"/>
      <c r="AL23" s="88"/>
      <c r="AM23" s="88"/>
      <c r="AN23" s="88"/>
      <c r="AO23" s="88"/>
      <c r="AP23" s="88"/>
      <c r="AQ23" s="88"/>
      <c r="AR23" s="89"/>
      <c r="AS23" s="4"/>
      <c r="AT23" s="4"/>
      <c r="AU23" s="4"/>
      <c r="AV23" s="4"/>
      <c r="AW23" s="4"/>
      <c r="AX23" s="4"/>
      <c r="AY23" s="4"/>
      <c r="AZ23" s="4"/>
      <c r="BC23" s="141" t="e">
        <f t="shared" si="5"/>
        <v>#DIV/0!</v>
      </c>
      <c r="BD23" s="141" t="e">
        <f t="shared" si="6"/>
        <v>#DIV/0!</v>
      </c>
      <c r="BE23" s="141" t="e">
        <f t="shared" si="7"/>
        <v>#DIV/0!</v>
      </c>
      <c r="BF23" s="278" t="s">
        <v>11</v>
      </c>
      <c r="BG23" s="278"/>
      <c r="BH23" s="278"/>
      <c r="BI23" s="141"/>
    </row>
    <row r="24" spans="1:61" s="3" customFormat="1" hidden="1" x14ac:dyDescent="0.25">
      <c r="A24" s="99" t="str">
        <f t="shared" si="4"/>
        <v>2018-2019April</v>
      </c>
      <c r="B24" s="107" t="s">
        <v>11</v>
      </c>
      <c r="C24" s="103" t="s">
        <v>8</v>
      </c>
      <c r="D24" s="84"/>
      <c r="E24" s="97"/>
      <c r="F24" s="88"/>
      <c r="G24" s="88"/>
      <c r="H24" s="88"/>
      <c r="I24" s="88"/>
      <c r="J24" s="88"/>
      <c r="K24" s="88"/>
      <c r="L24" s="88"/>
      <c r="M24" s="84"/>
      <c r="N24" s="89"/>
      <c r="O24" s="97"/>
      <c r="P24" s="88"/>
      <c r="Q24" s="88"/>
      <c r="R24" s="88"/>
      <c r="S24" s="88"/>
      <c r="T24" s="88"/>
      <c r="U24" s="88"/>
      <c r="V24" s="88"/>
      <c r="W24" s="84"/>
      <c r="X24" s="89"/>
      <c r="Y24" s="97"/>
      <c r="Z24" s="88"/>
      <c r="AA24" s="88"/>
      <c r="AB24" s="88"/>
      <c r="AC24" s="88"/>
      <c r="AD24" s="88"/>
      <c r="AE24" s="88"/>
      <c r="AF24" s="88"/>
      <c r="AG24" s="84"/>
      <c r="AH24" s="89"/>
      <c r="AI24" s="97"/>
      <c r="AJ24" s="88"/>
      <c r="AK24" s="88"/>
      <c r="AL24" s="88"/>
      <c r="AM24" s="88"/>
      <c r="AN24" s="88"/>
      <c r="AO24" s="88"/>
      <c r="AP24" s="88"/>
      <c r="AQ24" s="88"/>
      <c r="AR24" s="89"/>
      <c r="AS24" s="4"/>
      <c r="AT24" s="4"/>
      <c r="AU24" s="4"/>
      <c r="AV24" s="4"/>
      <c r="AW24" s="4"/>
      <c r="AX24" s="4"/>
      <c r="AY24" s="4"/>
      <c r="AZ24" s="4"/>
      <c r="BC24" s="141" t="e">
        <f t="shared" si="5"/>
        <v>#DIV/0!</v>
      </c>
      <c r="BD24" s="141" t="e">
        <f t="shared" si="6"/>
        <v>#DIV/0!</v>
      </c>
      <c r="BE24" s="141" t="e">
        <f t="shared" si="7"/>
        <v>#DIV/0!</v>
      </c>
      <c r="BF24" s="279" t="s">
        <v>92</v>
      </c>
      <c r="BG24" s="279"/>
      <c r="BH24" s="279"/>
      <c r="BI24" s="154" t="e">
        <f>AVERAGE(BC17:BC26)</f>
        <v>#DIV/0!</v>
      </c>
    </row>
    <row r="25" spans="1:61" s="3" customFormat="1" hidden="1" x14ac:dyDescent="0.25">
      <c r="A25" s="99" t="str">
        <f t="shared" si="4"/>
        <v>2018-2019May</v>
      </c>
      <c r="B25" s="107" t="s">
        <v>11</v>
      </c>
      <c r="C25" s="103" t="s">
        <v>9</v>
      </c>
      <c r="D25" s="84"/>
      <c r="E25" s="97"/>
      <c r="F25" s="88"/>
      <c r="G25" s="88"/>
      <c r="H25" s="88"/>
      <c r="I25" s="88"/>
      <c r="J25" s="88"/>
      <c r="K25" s="88"/>
      <c r="L25" s="88"/>
      <c r="M25" s="84"/>
      <c r="N25" s="89"/>
      <c r="O25" s="97"/>
      <c r="P25" s="88"/>
      <c r="Q25" s="88"/>
      <c r="R25" s="88"/>
      <c r="S25" s="88"/>
      <c r="T25" s="88"/>
      <c r="U25" s="88"/>
      <c r="V25" s="88"/>
      <c r="W25" s="84"/>
      <c r="X25" s="89"/>
      <c r="Y25" s="97"/>
      <c r="Z25" s="88"/>
      <c r="AA25" s="88"/>
      <c r="AB25" s="88"/>
      <c r="AC25" s="88"/>
      <c r="AD25" s="88"/>
      <c r="AE25" s="88"/>
      <c r="AF25" s="88"/>
      <c r="AG25" s="84"/>
      <c r="AH25" s="89"/>
      <c r="AI25" s="97"/>
      <c r="AJ25" s="88"/>
      <c r="AK25" s="88"/>
      <c r="AL25" s="88"/>
      <c r="AM25" s="88"/>
      <c r="AN25" s="88"/>
      <c r="AO25" s="88"/>
      <c r="AP25" s="88"/>
      <c r="AQ25" s="88"/>
      <c r="AR25" s="89"/>
      <c r="AS25" s="4"/>
      <c r="AT25" s="4"/>
      <c r="AU25" s="4"/>
      <c r="AV25" s="4"/>
      <c r="AW25" s="4"/>
      <c r="AX25" s="4"/>
      <c r="AY25" s="4"/>
      <c r="AZ25" s="4"/>
      <c r="BC25" s="141" t="e">
        <f t="shared" si="5"/>
        <v>#DIV/0!</v>
      </c>
      <c r="BD25" s="141" t="e">
        <f t="shared" si="6"/>
        <v>#DIV/0!</v>
      </c>
      <c r="BE25" s="141" t="e">
        <f t="shared" si="7"/>
        <v>#DIV/0!</v>
      </c>
      <c r="BF25" s="279" t="s">
        <v>94</v>
      </c>
      <c r="BG25" s="279"/>
      <c r="BH25" s="279"/>
      <c r="BI25" s="154" t="e">
        <f>AVERAGE(BD17:BD26)</f>
        <v>#DIV/0!</v>
      </c>
    </row>
    <row r="26" spans="1:61" s="3" customFormat="1" ht="15.75" hidden="1" thickBot="1" x14ac:dyDescent="0.3">
      <c r="A26" s="99" t="str">
        <f t="shared" si="4"/>
        <v>2018-2019June</v>
      </c>
      <c r="B26" s="108" t="s">
        <v>11</v>
      </c>
      <c r="C26" s="105" t="s">
        <v>10</v>
      </c>
      <c r="D26" s="85"/>
      <c r="E26" s="98"/>
      <c r="F26" s="90"/>
      <c r="G26" s="90"/>
      <c r="H26" s="90"/>
      <c r="I26" s="90"/>
      <c r="J26" s="90"/>
      <c r="K26" s="90"/>
      <c r="L26" s="90"/>
      <c r="M26" s="85"/>
      <c r="N26" s="91"/>
      <c r="O26" s="98"/>
      <c r="P26" s="90"/>
      <c r="Q26" s="90"/>
      <c r="R26" s="90"/>
      <c r="S26" s="90"/>
      <c r="T26" s="90"/>
      <c r="U26" s="90"/>
      <c r="V26" s="90"/>
      <c r="W26" s="85"/>
      <c r="X26" s="91"/>
      <c r="Y26" s="98"/>
      <c r="Z26" s="90"/>
      <c r="AA26" s="90"/>
      <c r="AB26" s="90"/>
      <c r="AC26" s="90"/>
      <c r="AD26" s="90"/>
      <c r="AE26" s="90"/>
      <c r="AF26" s="90"/>
      <c r="AG26" s="85"/>
      <c r="AH26" s="91"/>
      <c r="AI26" s="98"/>
      <c r="AJ26" s="90"/>
      <c r="AK26" s="90"/>
      <c r="AL26" s="90"/>
      <c r="AM26" s="90"/>
      <c r="AN26" s="90"/>
      <c r="AO26" s="90"/>
      <c r="AP26" s="90"/>
      <c r="AQ26" s="90"/>
      <c r="AR26" s="91"/>
      <c r="AS26" s="4"/>
      <c r="AT26" s="4"/>
      <c r="AU26" s="4"/>
      <c r="AV26" s="4"/>
      <c r="AW26" s="4"/>
      <c r="AX26" s="4"/>
      <c r="AY26" s="4"/>
      <c r="AZ26" s="4"/>
      <c r="BC26" s="142" t="e">
        <f>O26/$E26/$D26*100</f>
        <v>#DIV/0!</v>
      </c>
      <c r="BD26" s="142" t="e">
        <f t="shared" si="6"/>
        <v>#DIV/0!</v>
      </c>
      <c r="BE26" s="142" t="e">
        <f t="shared" si="7"/>
        <v>#DIV/0!</v>
      </c>
      <c r="BF26" s="277" t="s">
        <v>93</v>
      </c>
      <c r="BG26" s="277"/>
      <c r="BH26" s="277"/>
      <c r="BI26" s="143" t="e">
        <f>AVERAGE(BE17:BE26)</f>
        <v>#DIV/0!</v>
      </c>
    </row>
    <row r="27" spans="1:61" s="3" customFormat="1" hidden="1" x14ac:dyDescent="0.25">
      <c r="A27" s="99" t="str">
        <f t="shared" ref="A27:A36" si="8">B27&amp;C27</f>
        <v>2019-2020September</v>
      </c>
      <c r="B27" s="106" t="s">
        <v>12</v>
      </c>
      <c r="C27" s="101" t="s">
        <v>1</v>
      </c>
      <c r="D27" s="83"/>
      <c r="E27" s="96"/>
      <c r="F27" s="86"/>
      <c r="G27" s="86"/>
      <c r="H27" s="86"/>
      <c r="I27" s="86"/>
      <c r="J27" s="86"/>
      <c r="K27" s="86"/>
      <c r="L27" s="86"/>
      <c r="M27" s="83"/>
      <c r="N27" s="87"/>
      <c r="O27" s="96"/>
      <c r="P27" s="86"/>
      <c r="Q27" s="86"/>
      <c r="R27" s="86"/>
      <c r="S27" s="86"/>
      <c r="T27" s="86"/>
      <c r="U27" s="86"/>
      <c r="V27" s="86"/>
      <c r="W27" s="83"/>
      <c r="X27" s="87"/>
      <c r="Y27" s="96"/>
      <c r="Z27" s="86"/>
      <c r="AA27" s="86"/>
      <c r="AB27" s="86"/>
      <c r="AC27" s="86"/>
      <c r="AD27" s="86"/>
      <c r="AE27" s="86"/>
      <c r="AF27" s="86"/>
      <c r="AG27" s="83"/>
      <c r="AH27" s="87"/>
      <c r="AI27" s="96"/>
      <c r="AJ27" s="86"/>
      <c r="AK27" s="86"/>
      <c r="AL27" s="86"/>
      <c r="AM27" s="86"/>
      <c r="AN27" s="86"/>
      <c r="AO27" s="86"/>
      <c r="AP27" s="86"/>
      <c r="AQ27" s="86"/>
      <c r="AR27" s="87"/>
      <c r="AS27" s="4"/>
      <c r="AT27" s="4"/>
      <c r="AU27" s="4"/>
      <c r="AV27" s="4"/>
      <c r="AW27" s="4"/>
      <c r="AX27" s="4"/>
      <c r="AY27" s="4"/>
      <c r="AZ27" s="4"/>
      <c r="BC27" s="141" t="e">
        <f t="shared" ref="BC27:BC37" si="9">O27/$E27/$D27*100</f>
        <v>#DIV/0!</v>
      </c>
      <c r="BD27" s="141" t="e">
        <f t="shared" si="6"/>
        <v>#DIV/0!</v>
      </c>
      <c r="BE27" s="141" t="e">
        <f t="shared" si="7"/>
        <v>#DIV/0!</v>
      </c>
      <c r="BF27" s="144"/>
      <c r="BG27" s="144"/>
      <c r="BH27" s="144"/>
      <c r="BI27" s="144"/>
    </row>
    <row r="28" spans="1:61" s="3" customFormat="1" hidden="1" x14ac:dyDescent="0.25">
      <c r="A28" s="99" t="str">
        <f t="shared" si="8"/>
        <v>2019-2020October</v>
      </c>
      <c r="B28" s="107" t="s">
        <v>12</v>
      </c>
      <c r="C28" s="103" t="s">
        <v>2</v>
      </c>
      <c r="D28" s="84"/>
      <c r="E28" s="97"/>
      <c r="F28" s="88"/>
      <c r="G28" s="88"/>
      <c r="H28" s="88"/>
      <c r="I28" s="88"/>
      <c r="J28" s="88"/>
      <c r="K28" s="88"/>
      <c r="L28" s="88"/>
      <c r="M28" s="84"/>
      <c r="N28" s="89"/>
      <c r="O28" s="97"/>
      <c r="P28" s="88"/>
      <c r="Q28" s="88"/>
      <c r="R28" s="88"/>
      <c r="S28" s="88"/>
      <c r="T28" s="88"/>
      <c r="U28" s="88"/>
      <c r="V28" s="88"/>
      <c r="W28" s="84"/>
      <c r="X28" s="89"/>
      <c r="Y28" s="97"/>
      <c r="Z28" s="88"/>
      <c r="AA28" s="88"/>
      <c r="AB28" s="88"/>
      <c r="AC28" s="88"/>
      <c r="AD28" s="88"/>
      <c r="AE28" s="88"/>
      <c r="AF28" s="88"/>
      <c r="AG28" s="84"/>
      <c r="AH28" s="89"/>
      <c r="AI28" s="97"/>
      <c r="AJ28" s="88"/>
      <c r="AK28" s="88"/>
      <c r="AL28" s="88"/>
      <c r="AM28" s="88"/>
      <c r="AN28" s="88"/>
      <c r="AO28" s="88"/>
      <c r="AP28" s="88"/>
      <c r="AQ28" s="88"/>
      <c r="AR28" s="89"/>
      <c r="AS28" s="4"/>
      <c r="AT28" s="4"/>
      <c r="AU28" s="4"/>
      <c r="AV28" s="4"/>
      <c r="AW28" s="4"/>
      <c r="AX28" s="4"/>
      <c r="AY28" s="4"/>
      <c r="AZ28" s="4"/>
      <c r="BC28" s="141" t="e">
        <f t="shared" si="9"/>
        <v>#DIV/0!</v>
      </c>
      <c r="BD28" s="141" t="e">
        <f t="shared" si="6"/>
        <v>#DIV/0!</v>
      </c>
      <c r="BE28" s="141" t="e">
        <f t="shared" si="7"/>
        <v>#DIV/0!</v>
      </c>
      <c r="BF28" s="144"/>
      <c r="BG28" s="144"/>
      <c r="BH28" s="144"/>
      <c r="BI28" s="144"/>
    </row>
    <row r="29" spans="1:61" s="3" customFormat="1" hidden="1" x14ac:dyDescent="0.25">
      <c r="A29" s="99" t="str">
        <f t="shared" si="8"/>
        <v>2019-2020November</v>
      </c>
      <c r="B29" s="107" t="s">
        <v>12</v>
      </c>
      <c r="C29" s="103" t="s">
        <v>3</v>
      </c>
      <c r="D29" s="84"/>
      <c r="E29" s="97"/>
      <c r="F29" s="88"/>
      <c r="G29" s="88"/>
      <c r="H29" s="88"/>
      <c r="I29" s="88"/>
      <c r="J29" s="88"/>
      <c r="K29" s="88"/>
      <c r="L29" s="88"/>
      <c r="M29" s="84"/>
      <c r="N29" s="89"/>
      <c r="O29" s="97"/>
      <c r="P29" s="88"/>
      <c r="Q29" s="88"/>
      <c r="R29" s="88"/>
      <c r="S29" s="88"/>
      <c r="T29" s="88"/>
      <c r="U29" s="88"/>
      <c r="V29" s="88"/>
      <c r="W29" s="84"/>
      <c r="X29" s="89"/>
      <c r="Y29" s="97"/>
      <c r="Z29" s="88"/>
      <c r="AA29" s="88"/>
      <c r="AB29" s="88"/>
      <c r="AC29" s="88"/>
      <c r="AD29" s="88"/>
      <c r="AE29" s="88"/>
      <c r="AF29" s="88"/>
      <c r="AG29" s="84"/>
      <c r="AH29" s="89"/>
      <c r="AI29" s="97"/>
      <c r="AJ29" s="88"/>
      <c r="AK29" s="88"/>
      <c r="AL29" s="88"/>
      <c r="AM29" s="88"/>
      <c r="AN29" s="88"/>
      <c r="AO29" s="88"/>
      <c r="AP29" s="88"/>
      <c r="AQ29" s="88"/>
      <c r="AR29" s="89"/>
      <c r="AS29" s="4"/>
      <c r="AT29" s="4"/>
      <c r="AU29" s="4"/>
      <c r="AV29" s="4"/>
      <c r="AW29" s="4"/>
      <c r="AX29" s="4"/>
      <c r="AY29" s="4"/>
      <c r="AZ29" s="4"/>
      <c r="BC29" s="141" t="e">
        <f t="shared" si="9"/>
        <v>#DIV/0!</v>
      </c>
      <c r="BD29" s="141" t="e">
        <f t="shared" si="6"/>
        <v>#DIV/0!</v>
      </c>
      <c r="BE29" s="141" t="e">
        <f t="shared" si="7"/>
        <v>#DIV/0!</v>
      </c>
      <c r="BF29" s="144"/>
      <c r="BG29" s="144"/>
      <c r="BH29" s="144"/>
      <c r="BI29" s="144"/>
    </row>
    <row r="30" spans="1:61" s="3" customFormat="1" hidden="1" x14ac:dyDescent="0.25">
      <c r="A30" s="99" t="str">
        <f t="shared" si="8"/>
        <v>2019-2020December</v>
      </c>
      <c r="B30" s="107" t="s">
        <v>12</v>
      </c>
      <c r="C30" s="103" t="s">
        <v>4</v>
      </c>
      <c r="D30" s="84"/>
      <c r="E30" s="97"/>
      <c r="F30" s="88"/>
      <c r="G30" s="88"/>
      <c r="H30" s="88"/>
      <c r="I30" s="88"/>
      <c r="J30" s="88"/>
      <c r="K30" s="88"/>
      <c r="L30" s="88"/>
      <c r="M30" s="84"/>
      <c r="N30" s="89"/>
      <c r="O30" s="97"/>
      <c r="P30" s="88"/>
      <c r="Q30" s="88"/>
      <c r="R30" s="88"/>
      <c r="S30" s="88"/>
      <c r="T30" s="88"/>
      <c r="U30" s="88"/>
      <c r="V30" s="88"/>
      <c r="W30" s="84"/>
      <c r="X30" s="89"/>
      <c r="Y30" s="97"/>
      <c r="Z30" s="88"/>
      <c r="AA30" s="88"/>
      <c r="AB30" s="88"/>
      <c r="AC30" s="88"/>
      <c r="AD30" s="88"/>
      <c r="AE30" s="88"/>
      <c r="AF30" s="88"/>
      <c r="AG30" s="84"/>
      <c r="AH30" s="89"/>
      <c r="AI30" s="97"/>
      <c r="AJ30" s="88"/>
      <c r="AK30" s="88"/>
      <c r="AL30" s="88"/>
      <c r="AM30" s="88"/>
      <c r="AN30" s="88"/>
      <c r="AO30" s="88"/>
      <c r="AP30" s="88"/>
      <c r="AQ30" s="88"/>
      <c r="AR30" s="89"/>
      <c r="AS30" s="4"/>
      <c r="AT30" s="4"/>
      <c r="AU30" s="4"/>
      <c r="AV30" s="4"/>
      <c r="AW30" s="4"/>
      <c r="AX30" s="4"/>
      <c r="AY30" s="4"/>
      <c r="AZ30" s="4"/>
      <c r="BC30" s="141" t="e">
        <f t="shared" si="9"/>
        <v>#DIV/0!</v>
      </c>
      <c r="BD30" s="141" t="e">
        <f t="shared" si="6"/>
        <v>#DIV/0!</v>
      </c>
      <c r="BE30" s="141" t="e">
        <f t="shared" si="7"/>
        <v>#DIV/0!</v>
      </c>
      <c r="BF30" s="144"/>
      <c r="BG30" s="144"/>
      <c r="BH30" s="144"/>
      <c r="BI30" s="144"/>
    </row>
    <row r="31" spans="1:61" s="3" customFormat="1" hidden="1" x14ac:dyDescent="0.25">
      <c r="A31" s="99" t="str">
        <f t="shared" si="8"/>
        <v>2019-2020January</v>
      </c>
      <c r="B31" s="107" t="s">
        <v>12</v>
      </c>
      <c r="C31" s="103" t="s">
        <v>5</v>
      </c>
      <c r="D31" s="84"/>
      <c r="E31" s="97"/>
      <c r="F31" s="88"/>
      <c r="G31" s="88"/>
      <c r="H31" s="88"/>
      <c r="I31" s="88"/>
      <c r="J31" s="88"/>
      <c r="K31" s="88"/>
      <c r="L31" s="88"/>
      <c r="M31" s="84"/>
      <c r="N31" s="89"/>
      <c r="O31" s="97"/>
      <c r="P31" s="88"/>
      <c r="Q31" s="88"/>
      <c r="R31" s="88"/>
      <c r="S31" s="88"/>
      <c r="T31" s="88"/>
      <c r="U31" s="88"/>
      <c r="V31" s="88"/>
      <c r="W31" s="84"/>
      <c r="X31" s="89"/>
      <c r="Y31" s="97"/>
      <c r="Z31" s="88"/>
      <c r="AA31" s="88"/>
      <c r="AB31" s="88"/>
      <c r="AC31" s="88"/>
      <c r="AD31" s="88"/>
      <c r="AE31" s="88"/>
      <c r="AF31" s="88"/>
      <c r="AG31" s="84"/>
      <c r="AH31" s="89"/>
      <c r="AI31" s="97"/>
      <c r="AJ31" s="88"/>
      <c r="AK31" s="88"/>
      <c r="AL31" s="88"/>
      <c r="AM31" s="88"/>
      <c r="AN31" s="88"/>
      <c r="AO31" s="88"/>
      <c r="AP31" s="88"/>
      <c r="AQ31" s="88"/>
      <c r="AR31" s="89"/>
      <c r="AS31" s="4"/>
      <c r="AT31" s="4"/>
      <c r="AU31" s="4"/>
      <c r="AV31" s="4"/>
      <c r="AW31" s="4"/>
      <c r="AX31" s="4"/>
      <c r="AY31" s="4"/>
      <c r="AZ31" s="4"/>
      <c r="BC31" s="141" t="e">
        <f>O31/$E31/$D31*100</f>
        <v>#DIV/0!</v>
      </c>
      <c r="BD31" s="141" t="e">
        <f t="shared" si="6"/>
        <v>#DIV/0!</v>
      </c>
      <c r="BE31" s="141" t="e">
        <f t="shared" si="7"/>
        <v>#DIV/0!</v>
      </c>
      <c r="BF31" s="144"/>
      <c r="BG31" s="144"/>
      <c r="BH31" s="144"/>
      <c r="BI31" s="144"/>
    </row>
    <row r="32" spans="1:61" s="3" customFormat="1" hidden="1" x14ac:dyDescent="0.25">
      <c r="A32" s="99" t="str">
        <f t="shared" si="8"/>
        <v>2019-2020February</v>
      </c>
      <c r="B32" s="107" t="s">
        <v>12</v>
      </c>
      <c r="C32" s="103" t="s">
        <v>6</v>
      </c>
      <c r="D32" s="84"/>
      <c r="E32" s="97"/>
      <c r="F32" s="88"/>
      <c r="G32" s="88"/>
      <c r="H32" s="88"/>
      <c r="I32" s="88"/>
      <c r="J32" s="88"/>
      <c r="K32" s="88"/>
      <c r="L32" s="88"/>
      <c r="M32" s="84"/>
      <c r="N32" s="89"/>
      <c r="O32" s="97"/>
      <c r="P32" s="88"/>
      <c r="Q32" s="88"/>
      <c r="R32" s="88"/>
      <c r="S32" s="88"/>
      <c r="T32" s="88"/>
      <c r="U32" s="88"/>
      <c r="V32" s="88"/>
      <c r="W32" s="84"/>
      <c r="X32" s="89"/>
      <c r="Y32" s="97"/>
      <c r="Z32" s="88"/>
      <c r="AA32" s="88"/>
      <c r="AB32" s="88"/>
      <c r="AC32" s="88"/>
      <c r="AD32" s="88"/>
      <c r="AE32" s="88"/>
      <c r="AF32" s="88"/>
      <c r="AG32" s="84"/>
      <c r="AH32" s="89"/>
      <c r="AI32" s="97"/>
      <c r="AJ32" s="88"/>
      <c r="AK32" s="88"/>
      <c r="AL32" s="88"/>
      <c r="AM32" s="88"/>
      <c r="AN32" s="88"/>
      <c r="AO32" s="88"/>
      <c r="AP32" s="88"/>
      <c r="AQ32" s="88"/>
      <c r="AR32" s="89"/>
      <c r="AS32" s="4"/>
      <c r="AT32" s="4"/>
      <c r="AU32" s="4"/>
      <c r="AV32" s="4"/>
      <c r="AW32" s="4"/>
      <c r="AX32" s="4"/>
      <c r="AY32" s="4"/>
      <c r="AZ32" s="4"/>
      <c r="BC32" s="141" t="e">
        <f t="shared" si="9"/>
        <v>#DIV/0!</v>
      </c>
      <c r="BD32" s="141" t="e">
        <f t="shared" si="6"/>
        <v>#DIV/0!</v>
      </c>
      <c r="BE32" s="141" t="e">
        <f t="shared" si="7"/>
        <v>#DIV/0!</v>
      </c>
      <c r="BF32" s="144"/>
      <c r="BG32" s="144"/>
      <c r="BH32" s="144"/>
      <c r="BI32" s="144"/>
    </row>
    <row r="33" spans="1:61" s="3" customFormat="1" hidden="1" x14ac:dyDescent="0.25">
      <c r="A33" s="99" t="str">
        <f t="shared" si="8"/>
        <v>2019-2020March</v>
      </c>
      <c r="B33" s="107" t="s">
        <v>12</v>
      </c>
      <c r="C33" s="103" t="s">
        <v>7</v>
      </c>
      <c r="D33" s="84"/>
      <c r="E33" s="97"/>
      <c r="F33" s="88"/>
      <c r="G33" s="88"/>
      <c r="H33" s="88"/>
      <c r="I33" s="88"/>
      <c r="J33" s="88"/>
      <c r="K33" s="88"/>
      <c r="L33" s="88"/>
      <c r="M33" s="84"/>
      <c r="N33" s="89"/>
      <c r="O33" s="97"/>
      <c r="P33" s="88"/>
      <c r="Q33" s="88"/>
      <c r="R33" s="88"/>
      <c r="S33" s="88"/>
      <c r="T33" s="88"/>
      <c r="U33" s="88"/>
      <c r="V33" s="88"/>
      <c r="W33" s="84"/>
      <c r="X33" s="89"/>
      <c r="Y33" s="97"/>
      <c r="Z33" s="88"/>
      <c r="AA33" s="88"/>
      <c r="AB33" s="88"/>
      <c r="AC33" s="88"/>
      <c r="AD33" s="88"/>
      <c r="AE33" s="88"/>
      <c r="AF33" s="88"/>
      <c r="AG33" s="84"/>
      <c r="AH33" s="89"/>
      <c r="AI33" s="97"/>
      <c r="AJ33" s="88"/>
      <c r="AK33" s="88"/>
      <c r="AL33" s="88"/>
      <c r="AM33" s="88"/>
      <c r="AN33" s="88"/>
      <c r="AO33" s="88"/>
      <c r="AP33" s="88"/>
      <c r="AQ33" s="88"/>
      <c r="AR33" s="89"/>
      <c r="AS33" s="4"/>
      <c r="AT33" s="4"/>
      <c r="AU33" s="4"/>
      <c r="AV33" s="4"/>
      <c r="AW33" s="4"/>
      <c r="AX33" s="4"/>
      <c r="AY33" s="4"/>
      <c r="AZ33" s="4"/>
      <c r="BC33" s="141" t="e">
        <f>O33/$E33/$D33*100</f>
        <v>#DIV/0!</v>
      </c>
      <c r="BD33" s="141" t="e">
        <f t="shared" si="6"/>
        <v>#DIV/0!</v>
      </c>
      <c r="BE33" s="141" t="e">
        <f t="shared" si="7"/>
        <v>#DIV/0!</v>
      </c>
      <c r="BF33" s="278" t="s">
        <v>12</v>
      </c>
      <c r="BG33" s="278"/>
      <c r="BH33" s="278"/>
      <c r="BI33" s="141"/>
    </row>
    <row r="34" spans="1:61" s="3" customFormat="1" hidden="1" x14ac:dyDescent="0.25">
      <c r="A34" s="99" t="str">
        <f t="shared" si="8"/>
        <v>2019-2020April</v>
      </c>
      <c r="B34" s="107" t="s">
        <v>12</v>
      </c>
      <c r="C34" s="103" t="s">
        <v>8</v>
      </c>
      <c r="D34" s="84"/>
      <c r="E34" s="97"/>
      <c r="F34" s="88"/>
      <c r="G34" s="88"/>
      <c r="H34" s="88"/>
      <c r="I34" s="88"/>
      <c r="J34" s="88"/>
      <c r="K34" s="88"/>
      <c r="L34" s="88"/>
      <c r="M34" s="84"/>
      <c r="N34" s="89"/>
      <c r="O34" s="97"/>
      <c r="P34" s="88"/>
      <c r="Q34" s="88"/>
      <c r="R34" s="88"/>
      <c r="S34" s="88"/>
      <c r="T34" s="88"/>
      <c r="U34" s="88"/>
      <c r="V34" s="88"/>
      <c r="W34" s="84"/>
      <c r="X34" s="89"/>
      <c r="Y34" s="97"/>
      <c r="Z34" s="88"/>
      <c r="AA34" s="88"/>
      <c r="AB34" s="88"/>
      <c r="AC34" s="88"/>
      <c r="AD34" s="88"/>
      <c r="AE34" s="88"/>
      <c r="AF34" s="88"/>
      <c r="AG34" s="84"/>
      <c r="AH34" s="89"/>
      <c r="AI34" s="97"/>
      <c r="AJ34" s="88"/>
      <c r="AK34" s="88"/>
      <c r="AL34" s="88"/>
      <c r="AM34" s="88"/>
      <c r="AN34" s="88"/>
      <c r="AO34" s="88"/>
      <c r="AP34" s="88"/>
      <c r="AQ34" s="88"/>
      <c r="AR34" s="89"/>
      <c r="AS34" s="4"/>
      <c r="AT34" s="4"/>
      <c r="AU34" s="4"/>
      <c r="AV34" s="4"/>
      <c r="AW34" s="4"/>
      <c r="AX34" s="4"/>
      <c r="AY34" s="4"/>
      <c r="AZ34" s="4"/>
      <c r="BC34" s="141" t="e">
        <f t="shared" si="9"/>
        <v>#DIV/0!</v>
      </c>
      <c r="BD34" s="141" t="e">
        <f t="shared" si="6"/>
        <v>#DIV/0!</v>
      </c>
      <c r="BE34" s="141" t="e">
        <f t="shared" si="7"/>
        <v>#DIV/0!</v>
      </c>
      <c r="BF34" s="279" t="s">
        <v>92</v>
      </c>
      <c r="BG34" s="279"/>
      <c r="BH34" s="279"/>
      <c r="BI34" s="154" t="e">
        <f>AVERAGE(BC27:BC36)</f>
        <v>#DIV/0!</v>
      </c>
    </row>
    <row r="35" spans="1:61" s="3" customFormat="1" hidden="1" x14ac:dyDescent="0.25">
      <c r="A35" s="99" t="str">
        <f t="shared" si="8"/>
        <v>2019-2020May</v>
      </c>
      <c r="B35" s="107" t="s">
        <v>12</v>
      </c>
      <c r="C35" s="103" t="s">
        <v>9</v>
      </c>
      <c r="D35" s="84"/>
      <c r="E35" s="97"/>
      <c r="F35" s="88"/>
      <c r="G35" s="88"/>
      <c r="H35" s="88"/>
      <c r="I35" s="88"/>
      <c r="J35" s="88"/>
      <c r="K35" s="88"/>
      <c r="L35" s="88"/>
      <c r="M35" s="84"/>
      <c r="N35" s="89"/>
      <c r="O35" s="97"/>
      <c r="P35" s="88"/>
      <c r="Q35" s="88"/>
      <c r="R35" s="88"/>
      <c r="S35" s="88"/>
      <c r="T35" s="88"/>
      <c r="U35" s="88"/>
      <c r="V35" s="88"/>
      <c r="W35" s="84"/>
      <c r="X35" s="89"/>
      <c r="Y35" s="97"/>
      <c r="Z35" s="88"/>
      <c r="AA35" s="88"/>
      <c r="AB35" s="88"/>
      <c r="AC35" s="88"/>
      <c r="AD35" s="88"/>
      <c r="AE35" s="88"/>
      <c r="AF35" s="88"/>
      <c r="AG35" s="84"/>
      <c r="AH35" s="89"/>
      <c r="AI35" s="97"/>
      <c r="AJ35" s="88"/>
      <c r="AK35" s="88"/>
      <c r="AL35" s="88"/>
      <c r="AM35" s="88"/>
      <c r="AN35" s="88"/>
      <c r="AO35" s="88"/>
      <c r="AP35" s="88"/>
      <c r="AQ35" s="88"/>
      <c r="AR35" s="89"/>
      <c r="AS35" s="4"/>
      <c r="AT35" s="4"/>
      <c r="AU35" s="4"/>
      <c r="AV35" s="4"/>
      <c r="AW35" s="4"/>
      <c r="AX35" s="4"/>
      <c r="AY35" s="4"/>
      <c r="AZ35" s="4"/>
      <c r="BC35" s="141" t="e">
        <f t="shared" si="9"/>
        <v>#DIV/0!</v>
      </c>
      <c r="BD35" s="141" t="e">
        <f t="shared" si="6"/>
        <v>#DIV/0!</v>
      </c>
      <c r="BE35" s="141" t="e">
        <f t="shared" si="7"/>
        <v>#DIV/0!</v>
      </c>
      <c r="BF35" s="279" t="s">
        <v>94</v>
      </c>
      <c r="BG35" s="279"/>
      <c r="BH35" s="279"/>
      <c r="BI35" s="154" t="e">
        <f>AVERAGE(BD27:BD36)</f>
        <v>#DIV/0!</v>
      </c>
    </row>
    <row r="36" spans="1:61" s="3" customFormat="1" ht="15.75" hidden="1" thickBot="1" x14ac:dyDescent="0.3">
      <c r="A36" s="99" t="str">
        <f t="shared" si="8"/>
        <v>2019-2020June</v>
      </c>
      <c r="B36" s="108" t="s">
        <v>12</v>
      </c>
      <c r="C36" s="105" t="s">
        <v>10</v>
      </c>
      <c r="D36" s="85"/>
      <c r="E36" s="98"/>
      <c r="F36" s="90"/>
      <c r="G36" s="90"/>
      <c r="H36" s="90"/>
      <c r="I36" s="90"/>
      <c r="J36" s="90"/>
      <c r="K36" s="90"/>
      <c r="L36" s="90"/>
      <c r="M36" s="85"/>
      <c r="N36" s="91"/>
      <c r="O36" s="98"/>
      <c r="P36" s="90"/>
      <c r="Q36" s="90"/>
      <c r="R36" s="90"/>
      <c r="S36" s="90"/>
      <c r="T36" s="90"/>
      <c r="U36" s="90"/>
      <c r="V36" s="90"/>
      <c r="W36" s="85"/>
      <c r="X36" s="91"/>
      <c r="Y36" s="98"/>
      <c r="Z36" s="90"/>
      <c r="AA36" s="90"/>
      <c r="AB36" s="90"/>
      <c r="AC36" s="90"/>
      <c r="AD36" s="90"/>
      <c r="AE36" s="90"/>
      <c r="AF36" s="90"/>
      <c r="AG36" s="85"/>
      <c r="AH36" s="91"/>
      <c r="AI36" s="98"/>
      <c r="AJ36" s="90"/>
      <c r="AK36" s="90"/>
      <c r="AL36" s="90"/>
      <c r="AM36" s="90"/>
      <c r="AN36" s="90"/>
      <c r="AO36" s="90"/>
      <c r="AP36" s="90"/>
      <c r="AQ36" s="90"/>
      <c r="AR36" s="91"/>
      <c r="AS36" s="4"/>
      <c r="AT36" s="4"/>
      <c r="AU36" s="4"/>
      <c r="AV36" s="4"/>
      <c r="AW36" s="4"/>
      <c r="AX36" s="4"/>
      <c r="AY36" s="4"/>
      <c r="AZ36" s="4"/>
      <c r="BC36" s="142" t="e">
        <f t="shared" si="9"/>
        <v>#DIV/0!</v>
      </c>
      <c r="BD36" s="142" t="e">
        <f t="shared" si="6"/>
        <v>#DIV/0!</v>
      </c>
      <c r="BE36" s="142" t="e">
        <f t="shared" si="7"/>
        <v>#DIV/0!</v>
      </c>
      <c r="BF36" s="277" t="s">
        <v>93</v>
      </c>
      <c r="BG36" s="277"/>
      <c r="BH36" s="277"/>
      <c r="BI36" s="143" t="e">
        <f>AVERAGE(BE27:BE36)</f>
        <v>#DIV/0!</v>
      </c>
    </row>
    <row r="37" spans="1:61" s="3" customFormat="1" hidden="1" x14ac:dyDescent="0.25">
      <c r="A37" s="99" t="str">
        <f t="shared" ref="A37:A100" si="10">B37&amp;C37</f>
        <v>2020-2021September</v>
      </c>
      <c r="B37" s="106" t="s">
        <v>13</v>
      </c>
      <c r="C37" s="101" t="s">
        <v>1</v>
      </c>
      <c r="D37" s="83"/>
      <c r="E37" s="96"/>
      <c r="F37" s="86"/>
      <c r="G37" s="86"/>
      <c r="H37" s="86"/>
      <c r="I37" s="86"/>
      <c r="J37" s="86"/>
      <c r="K37" s="86"/>
      <c r="L37" s="86"/>
      <c r="M37" s="83"/>
      <c r="N37" s="87"/>
      <c r="O37" s="96"/>
      <c r="P37" s="86"/>
      <c r="Q37" s="86"/>
      <c r="R37" s="86"/>
      <c r="S37" s="86"/>
      <c r="T37" s="86"/>
      <c r="U37" s="86"/>
      <c r="V37" s="86"/>
      <c r="W37" s="83"/>
      <c r="X37" s="87"/>
      <c r="Y37" s="96"/>
      <c r="Z37" s="86"/>
      <c r="AA37" s="86"/>
      <c r="AB37" s="86"/>
      <c r="AC37" s="86"/>
      <c r="AD37" s="86"/>
      <c r="AE37" s="86"/>
      <c r="AF37" s="86"/>
      <c r="AG37" s="83"/>
      <c r="AH37" s="87"/>
      <c r="AI37" s="96"/>
      <c r="AJ37" s="86"/>
      <c r="AK37" s="86"/>
      <c r="AL37" s="86"/>
      <c r="AM37" s="86"/>
      <c r="AN37" s="86"/>
      <c r="AO37" s="86"/>
      <c r="AP37" s="86"/>
      <c r="AQ37" s="83"/>
      <c r="AR37" s="87"/>
      <c r="AS37" s="4"/>
      <c r="AT37" s="4"/>
      <c r="AU37" s="4"/>
      <c r="AV37" s="4"/>
      <c r="AW37" s="4"/>
      <c r="AX37" s="4"/>
      <c r="AY37" s="4"/>
      <c r="AZ37" s="4"/>
      <c r="BC37" s="141" t="e">
        <f t="shared" si="9"/>
        <v>#DIV/0!</v>
      </c>
      <c r="BD37" s="141" t="e">
        <f t="shared" ref="BD37" si="11">P37/$E37/$D37*100</f>
        <v>#DIV/0!</v>
      </c>
      <c r="BE37" s="141" t="e">
        <f t="shared" ref="BE37" si="12">Q37/$E37/$D37*100</f>
        <v>#DIV/0!</v>
      </c>
      <c r="BF37" s="144"/>
      <c r="BG37" s="144"/>
      <c r="BH37" s="144"/>
      <c r="BI37" s="144"/>
    </row>
    <row r="38" spans="1:61" s="3" customFormat="1" hidden="1" x14ac:dyDescent="0.25">
      <c r="A38" s="99" t="str">
        <f t="shared" si="10"/>
        <v>2020-2021October</v>
      </c>
      <c r="B38" s="107" t="s">
        <v>13</v>
      </c>
      <c r="C38" s="103" t="s">
        <v>2</v>
      </c>
      <c r="D38" s="84"/>
      <c r="E38" s="97"/>
      <c r="F38" s="88"/>
      <c r="G38" s="88"/>
      <c r="H38" s="88"/>
      <c r="I38" s="88"/>
      <c r="J38" s="88"/>
      <c r="K38" s="88"/>
      <c r="L38" s="88"/>
      <c r="M38" s="84"/>
      <c r="N38" s="89"/>
      <c r="O38" s="97"/>
      <c r="P38" s="88"/>
      <c r="Q38" s="88"/>
      <c r="R38" s="88"/>
      <c r="S38" s="88"/>
      <c r="T38" s="88"/>
      <c r="U38" s="88"/>
      <c r="V38" s="88"/>
      <c r="W38" s="84"/>
      <c r="X38" s="89"/>
      <c r="Y38" s="97"/>
      <c r="Z38" s="88"/>
      <c r="AA38" s="88"/>
      <c r="AB38" s="88"/>
      <c r="AC38" s="88"/>
      <c r="AD38" s="88"/>
      <c r="AE38" s="88"/>
      <c r="AF38" s="88"/>
      <c r="AG38" s="84"/>
      <c r="AH38" s="89"/>
      <c r="AI38" s="97"/>
      <c r="AJ38" s="88"/>
      <c r="AK38" s="88"/>
      <c r="AL38" s="88"/>
      <c r="AM38" s="88"/>
      <c r="AN38" s="88"/>
      <c r="AO38" s="88"/>
      <c r="AP38" s="88"/>
      <c r="AQ38" s="84"/>
      <c r="AR38" s="89"/>
      <c r="AS38" s="4"/>
      <c r="AT38" s="4"/>
      <c r="AU38" s="4"/>
      <c r="AV38" s="4"/>
      <c r="AW38" s="4"/>
      <c r="AX38" s="4"/>
      <c r="AY38" s="4"/>
      <c r="AZ38" s="4"/>
      <c r="BC38" s="141" t="e">
        <f t="shared" ref="BC38:BC46" si="13">O38/$E38/$D38*100</f>
        <v>#DIV/0!</v>
      </c>
      <c r="BD38" s="141" t="e">
        <f t="shared" ref="BD38:BD46" si="14">P38/$E38/$D38*100</f>
        <v>#DIV/0!</v>
      </c>
      <c r="BE38" s="141" t="e">
        <f t="shared" ref="BE38:BE46" si="15">Q38/$E38/$D38*100</f>
        <v>#DIV/0!</v>
      </c>
      <c r="BF38" s="144"/>
      <c r="BG38" s="144"/>
      <c r="BH38" s="144"/>
      <c r="BI38" s="144"/>
    </row>
    <row r="39" spans="1:61" s="3" customFormat="1" hidden="1" x14ac:dyDescent="0.25">
      <c r="A39" s="99" t="str">
        <f t="shared" si="10"/>
        <v>2020-2021November</v>
      </c>
      <c r="B39" s="107" t="s">
        <v>13</v>
      </c>
      <c r="C39" s="103" t="s">
        <v>3</v>
      </c>
      <c r="D39" s="84"/>
      <c r="E39" s="97"/>
      <c r="F39" s="88"/>
      <c r="G39" s="88"/>
      <c r="H39" s="88"/>
      <c r="I39" s="88"/>
      <c r="J39" s="88"/>
      <c r="K39" s="88"/>
      <c r="L39" s="88"/>
      <c r="M39" s="84"/>
      <c r="N39" s="89"/>
      <c r="O39" s="97"/>
      <c r="P39" s="88"/>
      <c r="Q39" s="88"/>
      <c r="R39" s="88"/>
      <c r="S39" s="88"/>
      <c r="T39" s="88"/>
      <c r="U39" s="88"/>
      <c r="V39" s="88"/>
      <c r="W39" s="84"/>
      <c r="X39" s="89"/>
      <c r="Y39" s="97"/>
      <c r="Z39" s="88"/>
      <c r="AA39" s="88"/>
      <c r="AB39" s="88"/>
      <c r="AC39" s="88"/>
      <c r="AD39" s="88"/>
      <c r="AE39" s="88"/>
      <c r="AF39" s="88"/>
      <c r="AG39" s="84"/>
      <c r="AH39" s="89"/>
      <c r="AI39" s="97"/>
      <c r="AJ39" s="88"/>
      <c r="AK39" s="88"/>
      <c r="AL39" s="88"/>
      <c r="AM39" s="88"/>
      <c r="AN39" s="88"/>
      <c r="AO39" s="88"/>
      <c r="AP39" s="88"/>
      <c r="AQ39" s="84"/>
      <c r="AR39" s="89"/>
      <c r="AS39" s="4"/>
      <c r="AT39" s="4"/>
      <c r="AU39" s="4"/>
      <c r="AV39" s="4"/>
      <c r="AW39" s="4"/>
      <c r="AX39" s="4"/>
      <c r="AY39" s="4"/>
      <c r="AZ39" s="4"/>
      <c r="BC39" s="141" t="e">
        <f t="shared" si="13"/>
        <v>#DIV/0!</v>
      </c>
      <c r="BD39" s="141" t="e">
        <f t="shared" si="14"/>
        <v>#DIV/0!</v>
      </c>
      <c r="BE39" s="141" t="e">
        <f t="shared" si="15"/>
        <v>#DIV/0!</v>
      </c>
      <c r="BF39" s="144"/>
      <c r="BG39" s="144"/>
      <c r="BH39" s="144"/>
      <c r="BI39" s="144"/>
    </row>
    <row r="40" spans="1:61" s="3" customFormat="1" hidden="1" x14ac:dyDescent="0.25">
      <c r="A40" s="99" t="str">
        <f t="shared" si="10"/>
        <v>2020-2021December</v>
      </c>
      <c r="B40" s="107" t="s">
        <v>13</v>
      </c>
      <c r="C40" s="103" t="s">
        <v>4</v>
      </c>
      <c r="D40" s="84"/>
      <c r="E40" s="97"/>
      <c r="F40" s="88"/>
      <c r="G40" s="88"/>
      <c r="H40" s="88"/>
      <c r="I40" s="88"/>
      <c r="J40" s="88"/>
      <c r="K40" s="88"/>
      <c r="L40" s="88"/>
      <c r="M40" s="84"/>
      <c r="N40" s="89"/>
      <c r="O40" s="97"/>
      <c r="P40" s="88"/>
      <c r="Q40" s="88"/>
      <c r="R40" s="88"/>
      <c r="S40" s="88"/>
      <c r="T40" s="88"/>
      <c r="U40" s="88"/>
      <c r="V40" s="88"/>
      <c r="W40" s="84"/>
      <c r="X40" s="89"/>
      <c r="Y40" s="97"/>
      <c r="Z40" s="88"/>
      <c r="AA40" s="88"/>
      <c r="AB40" s="88"/>
      <c r="AC40" s="88"/>
      <c r="AD40" s="88"/>
      <c r="AE40" s="88"/>
      <c r="AF40" s="88"/>
      <c r="AG40" s="84"/>
      <c r="AH40" s="89"/>
      <c r="AI40" s="97"/>
      <c r="AJ40" s="88"/>
      <c r="AK40" s="88"/>
      <c r="AL40" s="88"/>
      <c r="AM40" s="88"/>
      <c r="AN40" s="88"/>
      <c r="AO40" s="88"/>
      <c r="AP40" s="88"/>
      <c r="AQ40" s="84"/>
      <c r="AR40" s="89"/>
      <c r="AS40" s="4"/>
      <c r="AT40" s="4"/>
      <c r="AU40" s="4"/>
      <c r="AV40" s="4"/>
      <c r="AW40" s="4"/>
      <c r="AX40" s="4"/>
      <c r="AY40" s="4"/>
      <c r="AZ40" s="4"/>
      <c r="BC40" s="141" t="e">
        <f t="shared" si="13"/>
        <v>#DIV/0!</v>
      </c>
      <c r="BD40" s="141" t="e">
        <f t="shared" si="14"/>
        <v>#DIV/0!</v>
      </c>
      <c r="BE40" s="141" t="e">
        <f t="shared" si="15"/>
        <v>#DIV/0!</v>
      </c>
      <c r="BF40" s="144"/>
      <c r="BG40" s="144"/>
      <c r="BH40" s="144"/>
      <c r="BI40" s="144"/>
    </row>
    <row r="41" spans="1:61" s="3" customFormat="1" hidden="1" x14ac:dyDescent="0.25">
      <c r="A41" s="99" t="str">
        <f t="shared" si="10"/>
        <v>2020-2021January</v>
      </c>
      <c r="B41" s="107" t="s">
        <v>13</v>
      </c>
      <c r="C41" s="103" t="s">
        <v>5</v>
      </c>
      <c r="D41" s="84"/>
      <c r="E41" s="97"/>
      <c r="F41" s="88"/>
      <c r="G41" s="88"/>
      <c r="H41" s="88"/>
      <c r="I41" s="88"/>
      <c r="J41" s="88"/>
      <c r="K41" s="88"/>
      <c r="L41" s="88"/>
      <c r="M41" s="84"/>
      <c r="N41" s="89"/>
      <c r="O41" s="97"/>
      <c r="P41" s="88"/>
      <c r="Q41" s="88"/>
      <c r="R41" s="88"/>
      <c r="S41" s="88"/>
      <c r="T41" s="88"/>
      <c r="U41" s="88"/>
      <c r="V41" s="88"/>
      <c r="W41" s="84"/>
      <c r="X41" s="89"/>
      <c r="Y41" s="97"/>
      <c r="Z41" s="88"/>
      <c r="AA41" s="88"/>
      <c r="AB41" s="88"/>
      <c r="AC41" s="88"/>
      <c r="AD41" s="88"/>
      <c r="AE41" s="88"/>
      <c r="AF41" s="88"/>
      <c r="AG41" s="84"/>
      <c r="AH41" s="89"/>
      <c r="AI41" s="97"/>
      <c r="AJ41" s="88"/>
      <c r="AK41" s="88"/>
      <c r="AL41" s="88"/>
      <c r="AM41" s="88"/>
      <c r="AN41" s="88"/>
      <c r="AO41" s="88"/>
      <c r="AP41" s="88"/>
      <c r="AQ41" s="84"/>
      <c r="AR41" s="89"/>
      <c r="AS41" s="4"/>
      <c r="AT41" s="4"/>
      <c r="AU41" s="4"/>
      <c r="AV41" s="4"/>
      <c r="AW41" s="4"/>
      <c r="AX41" s="4"/>
      <c r="AY41" s="4"/>
      <c r="AZ41" s="4"/>
      <c r="BC41" s="141" t="e">
        <f t="shared" si="13"/>
        <v>#DIV/0!</v>
      </c>
      <c r="BD41" s="141" t="e">
        <f t="shared" si="14"/>
        <v>#DIV/0!</v>
      </c>
      <c r="BE41" s="141" t="e">
        <f t="shared" si="15"/>
        <v>#DIV/0!</v>
      </c>
      <c r="BF41" s="144"/>
      <c r="BG41" s="144"/>
      <c r="BH41" s="144"/>
      <c r="BI41" s="144"/>
    </row>
    <row r="42" spans="1:61" s="3" customFormat="1" hidden="1" x14ac:dyDescent="0.25">
      <c r="A42" s="99" t="str">
        <f t="shared" si="10"/>
        <v>2020-2021February</v>
      </c>
      <c r="B42" s="107" t="s">
        <v>13</v>
      </c>
      <c r="C42" s="103" t="s">
        <v>6</v>
      </c>
      <c r="D42" s="84"/>
      <c r="E42" s="97"/>
      <c r="F42" s="88"/>
      <c r="G42" s="88"/>
      <c r="H42" s="88"/>
      <c r="I42" s="88"/>
      <c r="J42" s="88"/>
      <c r="K42" s="88"/>
      <c r="L42" s="88"/>
      <c r="M42" s="84"/>
      <c r="N42" s="89"/>
      <c r="O42" s="97"/>
      <c r="P42" s="88"/>
      <c r="Q42" s="88"/>
      <c r="R42" s="88"/>
      <c r="S42" s="88"/>
      <c r="T42" s="88"/>
      <c r="U42" s="88"/>
      <c r="V42" s="88"/>
      <c r="W42" s="84"/>
      <c r="X42" s="89"/>
      <c r="Y42" s="97"/>
      <c r="Z42" s="88"/>
      <c r="AA42" s="88"/>
      <c r="AB42" s="88"/>
      <c r="AC42" s="88"/>
      <c r="AD42" s="88"/>
      <c r="AE42" s="88"/>
      <c r="AF42" s="88"/>
      <c r="AG42" s="84"/>
      <c r="AH42" s="89"/>
      <c r="AI42" s="97"/>
      <c r="AJ42" s="88"/>
      <c r="AK42" s="88"/>
      <c r="AL42" s="88"/>
      <c r="AM42" s="88"/>
      <c r="AN42" s="88"/>
      <c r="AO42" s="88"/>
      <c r="AP42" s="88"/>
      <c r="AQ42" s="84"/>
      <c r="AR42" s="89"/>
      <c r="AS42" s="4"/>
      <c r="AT42" s="4"/>
      <c r="AU42" s="4"/>
      <c r="AV42" s="4"/>
      <c r="AW42" s="4"/>
      <c r="AX42" s="4"/>
      <c r="AY42" s="4"/>
      <c r="AZ42" s="4"/>
      <c r="BC42" s="141" t="e">
        <f t="shared" si="13"/>
        <v>#DIV/0!</v>
      </c>
      <c r="BD42" s="141" t="e">
        <f t="shared" si="14"/>
        <v>#DIV/0!</v>
      </c>
      <c r="BE42" s="141" t="e">
        <f t="shared" si="15"/>
        <v>#DIV/0!</v>
      </c>
      <c r="BF42" s="144"/>
      <c r="BG42" s="144"/>
      <c r="BH42" s="144"/>
      <c r="BI42" s="144"/>
    </row>
    <row r="43" spans="1:61" s="3" customFormat="1" hidden="1" x14ac:dyDescent="0.25">
      <c r="A43" s="99" t="str">
        <f t="shared" si="10"/>
        <v>2020-2021March</v>
      </c>
      <c r="B43" s="107" t="s">
        <v>13</v>
      </c>
      <c r="C43" s="103" t="s">
        <v>7</v>
      </c>
      <c r="D43" s="84"/>
      <c r="E43" s="97"/>
      <c r="F43" s="88"/>
      <c r="G43" s="88"/>
      <c r="H43" s="88"/>
      <c r="I43" s="88"/>
      <c r="J43" s="88"/>
      <c r="K43" s="88"/>
      <c r="L43" s="88"/>
      <c r="M43" s="84"/>
      <c r="N43" s="89"/>
      <c r="O43" s="97"/>
      <c r="P43" s="88"/>
      <c r="Q43" s="88"/>
      <c r="R43" s="88"/>
      <c r="S43" s="88"/>
      <c r="T43" s="88"/>
      <c r="U43" s="88"/>
      <c r="V43" s="88"/>
      <c r="W43" s="84"/>
      <c r="X43" s="89"/>
      <c r="Y43" s="97"/>
      <c r="Z43" s="88"/>
      <c r="AA43" s="88"/>
      <c r="AB43" s="88"/>
      <c r="AC43" s="88"/>
      <c r="AD43" s="88"/>
      <c r="AE43" s="88"/>
      <c r="AF43" s="88"/>
      <c r="AG43" s="84"/>
      <c r="AH43" s="89"/>
      <c r="AI43" s="97"/>
      <c r="AJ43" s="88"/>
      <c r="AK43" s="88"/>
      <c r="AL43" s="88"/>
      <c r="AM43" s="88"/>
      <c r="AN43" s="88"/>
      <c r="AO43" s="88"/>
      <c r="AP43" s="88"/>
      <c r="AQ43" s="84"/>
      <c r="AR43" s="89"/>
      <c r="AS43" s="4"/>
      <c r="AT43" s="4"/>
      <c r="AU43" s="4"/>
      <c r="AV43" s="4"/>
      <c r="AW43" s="4"/>
      <c r="AX43" s="4"/>
      <c r="AY43" s="4"/>
      <c r="AZ43" s="4"/>
      <c r="BC43" s="141" t="e">
        <f t="shared" si="13"/>
        <v>#DIV/0!</v>
      </c>
      <c r="BD43" s="141" t="e">
        <f t="shared" si="14"/>
        <v>#DIV/0!</v>
      </c>
      <c r="BE43" s="141" t="e">
        <f t="shared" si="15"/>
        <v>#DIV/0!</v>
      </c>
      <c r="BF43" s="278" t="s">
        <v>13</v>
      </c>
      <c r="BG43" s="278"/>
      <c r="BH43" s="278"/>
      <c r="BI43" s="141"/>
    </row>
    <row r="44" spans="1:61" s="3" customFormat="1" hidden="1" x14ac:dyDescent="0.25">
      <c r="A44" s="99" t="str">
        <f t="shared" si="10"/>
        <v>2020-2021April</v>
      </c>
      <c r="B44" s="107" t="s">
        <v>13</v>
      </c>
      <c r="C44" s="103" t="s">
        <v>8</v>
      </c>
      <c r="D44" s="84"/>
      <c r="E44" s="97"/>
      <c r="F44" s="88"/>
      <c r="G44" s="88"/>
      <c r="H44" s="88"/>
      <c r="I44" s="88"/>
      <c r="J44" s="88"/>
      <c r="K44" s="88"/>
      <c r="L44" s="88"/>
      <c r="M44" s="84"/>
      <c r="N44" s="89"/>
      <c r="O44" s="97"/>
      <c r="P44" s="88"/>
      <c r="Q44" s="88"/>
      <c r="R44" s="88"/>
      <c r="S44" s="88"/>
      <c r="T44" s="88"/>
      <c r="U44" s="88"/>
      <c r="V44" s="88"/>
      <c r="W44" s="84"/>
      <c r="X44" s="89"/>
      <c r="Y44" s="97"/>
      <c r="Z44" s="88"/>
      <c r="AA44" s="88"/>
      <c r="AB44" s="88"/>
      <c r="AC44" s="88"/>
      <c r="AD44" s="88"/>
      <c r="AE44" s="88"/>
      <c r="AF44" s="88"/>
      <c r="AG44" s="84"/>
      <c r="AH44" s="89"/>
      <c r="AI44" s="97"/>
      <c r="AJ44" s="88"/>
      <c r="AK44" s="88"/>
      <c r="AL44" s="88"/>
      <c r="AM44" s="88"/>
      <c r="AN44" s="88"/>
      <c r="AO44" s="88"/>
      <c r="AP44" s="88"/>
      <c r="AQ44" s="84"/>
      <c r="AR44" s="89"/>
      <c r="AS44" s="4"/>
      <c r="AT44" s="4"/>
      <c r="AU44" s="4"/>
      <c r="AV44" s="4"/>
      <c r="AW44" s="4"/>
      <c r="AX44" s="4"/>
      <c r="AY44" s="4"/>
      <c r="AZ44" s="4"/>
      <c r="BC44" s="141" t="e">
        <f t="shared" si="13"/>
        <v>#DIV/0!</v>
      </c>
      <c r="BD44" s="141" t="e">
        <f t="shared" si="14"/>
        <v>#DIV/0!</v>
      </c>
      <c r="BE44" s="141" t="e">
        <f t="shared" si="15"/>
        <v>#DIV/0!</v>
      </c>
      <c r="BF44" s="279" t="s">
        <v>92</v>
      </c>
      <c r="BG44" s="279"/>
      <c r="BH44" s="279"/>
      <c r="BI44" s="154" t="e">
        <f>AVERAGE(BC37:BC46)</f>
        <v>#DIV/0!</v>
      </c>
    </row>
    <row r="45" spans="1:61" s="3" customFormat="1" hidden="1" x14ac:dyDescent="0.25">
      <c r="A45" s="99" t="str">
        <f t="shared" si="10"/>
        <v>2020-2021May</v>
      </c>
      <c r="B45" s="107" t="s">
        <v>13</v>
      </c>
      <c r="C45" s="103" t="s">
        <v>9</v>
      </c>
      <c r="D45" s="84"/>
      <c r="E45" s="97"/>
      <c r="F45" s="88"/>
      <c r="G45" s="88"/>
      <c r="H45" s="88"/>
      <c r="I45" s="88"/>
      <c r="J45" s="88"/>
      <c r="K45" s="88"/>
      <c r="L45" s="88"/>
      <c r="M45" s="84"/>
      <c r="N45" s="89"/>
      <c r="O45" s="97"/>
      <c r="P45" s="88"/>
      <c r="Q45" s="88"/>
      <c r="R45" s="88"/>
      <c r="S45" s="88"/>
      <c r="T45" s="88"/>
      <c r="U45" s="88"/>
      <c r="V45" s="88"/>
      <c r="W45" s="84"/>
      <c r="X45" s="89"/>
      <c r="Y45" s="97"/>
      <c r="Z45" s="88"/>
      <c r="AA45" s="88"/>
      <c r="AB45" s="88"/>
      <c r="AC45" s="88"/>
      <c r="AD45" s="88"/>
      <c r="AE45" s="88"/>
      <c r="AF45" s="88"/>
      <c r="AG45" s="84"/>
      <c r="AH45" s="89"/>
      <c r="AI45" s="97"/>
      <c r="AJ45" s="88"/>
      <c r="AK45" s="88"/>
      <c r="AL45" s="88"/>
      <c r="AM45" s="88"/>
      <c r="AN45" s="88"/>
      <c r="AO45" s="88"/>
      <c r="AP45" s="88"/>
      <c r="AQ45" s="84"/>
      <c r="AR45" s="89"/>
      <c r="AS45" s="4"/>
      <c r="AT45" s="4"/>
      <c r="AU45" s="4"/>
      <c r="AV45" s="4"/>
      <c r="AW45" s="4"/>
      <c r="AX45" s="4"/>
      <c r="AY45" s="4"/>
      <c r="AZ45" s="4"/>
      <c r="BC45" s="141" t="e">
        <f t="shared" si="13"/>
        <v>#DIV/0!</v>
      </c>
      <c r="BD45" s="141" t="e">
        <f t="shared" si="14"/>
        <v>#DIV/0!</v>
      </c>
      <c r="BE45" s="141" t="e">
        <f t="shared" si="15"/>
        <v>#DIV/0!</v>
      </c>
      <c r="BF45" s="279" t="s">
        <v>94</v>
      </c>
      <c r="BG45" s="279"/>
      <c r="BH45" s="279"/>
      <c r="BI45" s="154" t="e">
        <f>AVERAGE(BD37:BD46)</f>
        <v>#DIV/0!</v>
      </c>
    </row>
    <row r="46" spans="1:61" s="3" customFormat="1" ht="15.75" hidden="1" thickBot="1" x14ac:dyDescent="0.3">
      <c r="A46" s="99" t="str">
        <f t="shared" si="10"/>
        <v>2020-2021June</v>
      </c>
      <c r="B46" s="108" t="s">
        <v>13</v>
      </c>
      <c r="C46" s="105" t="s">
        <v>10</v>
      </c>
      <c r="D46" s="85"/>
      <c r="E46" s="98"/>
      <c r="F46" s="90"/>
      <c r="G46" s="90"/>
      <c r="H46" s="90"/>
      <c r="I46" s="90"/>
      <c r="J46" s="90"/>
      <c r="K46" s="90"/>
      <c r="L46" s="90"/>
      <c r="M46" s="85"/>
      <c r="N46" s="91"/>
      <c r="O46" s="98"/>
      <c r="P46" s="90"/>
      <c r="Q46" s="90"/>
      <c r="R46" s="90"/>
      <c r="S46" s="90"/>
      <c r="T46" s="90"/>
      <c r="U46" s="90"/>
      <c r="V46" s="90"/>
      <c r="W46" s="85"/>
      <c r="X46" s="91"/>
      <c r="Y46" s="98"/>
      <c r="Z46" s="90"/>
      <c r="AA46" s="90"/>
      <c r="AB46" s="90"/>
      <c r="AC46" s="90"/>
      <c r="AD46" s="90"/>
      <c r="AE46" s="90"/>
      <c r="AF46" s="90"/>
      <c r="AG46" s="85"/>
      <c r="AH46" s="91"/>
      <c r="AI46" s="98"/>
      <c r="AJ46" s="90"/>
      <c r="AK46" s="90"/>
      <c r="AL46" s="90"/>
      <c r="AM46" s="90"/>
      <c r="AN46" s="90"/>
      <c r="AO46" s="90"/>
      <c r="AP46" s="90"/>
      <c r="AQ46" s="85"/>
      <c r="AR46" s="91"/>
      <c r="AS46" s="4"/>
      <c r="AT46" s="4"/>
      <c r="AU46" s="4"/>
      <c r="AV46" s="4"/>
      <c r="AW46" s="4"/>
      <c r="AX46" s="4"/>
      <c r="AY46" s="4"/>
      <c r="AZ46" s="4"/>
      <c r="BC46" s="142" t="e">
        <f t="shared" si="13"/>
        <v>#DIV/0!</v>
      </c>
      <c r="BD46" s="142" t="e">
        <f t="shared" si="14"/>
        <v>#DIV/0!</v>
      </c>
      <c r="BE46" s="142" t="e">
        <f t="shared" si="15"/>
        <v>#DIV/0!</v>
      </c>
      <c r="BF46" s="277" t="s">
        <v>93</v>
      </c>
      <c r="BG46" s="277"/>
      <c r="BH46" s="277"/>
      <c r="BI46" s="143" t="e">
        <f>AVERAGE(BE37:BE46)</f>
        <v>#DIV/0!</v>
      </c>
    </row>
    <row r="47" spans="1:61" s="3" customFormat="1" x14ac:dyDescent="0.25">
      <c r="A47" s="99" t="str">
        <f t="shared" si="10"/>
        <v>2021-2022September</v>
      </c>
      <c r="B47" s="106" t="s">
        <v>17</v>
      </c>
      <c r="C47" s="203" t="s">
        <v>1</v>
      </c>
      <c r="D47" s="208"/>
      <c r="E47" s="209"/>
      <c r="F47" s="210"/>
      <c r="G47" s="210"/>
      <c r="H47" s="210"/>
      <c r="I47" s="210"/>
      <c r="J47" s="210"/>
      <c r="K47" s="210"/>
      <c r="L47" s="210"/>
      <c r="M47" s="208"/>
      <c r="N47" s="211"/>
      <c r="O47" s="209"/>
      <c r="P47" s="210"/>
      <c r="Q47" s="210"/>
      <c r="R47" s="210"/>
      <c r="S47" s="210"/>
      <c r="T47" s="210"/>
      <c r="U47" s="210"/>
      <c r="V47" s="210"/>
      <c r="W47" s="208"/>
      <c r="X47" s="211"/>
      <c r="Y47" s="209"/>
      <c r="Z47" s="210"/>
      <c r="AA47" s="210"/>
      <c r="AB47" s="210"/>
      <c r="AC47" s="210"/>
      <c r="AD47" s="210"/>
      <c r="AE47" s="210"/>
      <c r="AF47" s="210"/>
      <c r="AG47" s="208"/>
      <c r="AH47" s="211"/>
      <c r="AI47" s="209"/>
      <c r="AJ47" s="210"/>
      <c r="AK47" s="210"/>
      <c r="AL47" s="210"/>
      <c r="AM47" s="210"/>
      <c r="AN47" s="210"/>
      <c r="AO47" s="210"/>
      <c r="AP47" s="210"/>
      <c r="AQ47" s="208"/>
      <c r="AR47" s="211"/>
      <c r="AS47" s="4"/>
      <c r="AT47" s="4"/>
      <c r="AU47" s="4"/>
      <c r="AV47" s="4"/>
      <c r="AW47" s="4"/>
      <c r="AX47" s="4"/>
      <c r="AY47" s="4"/>
      <c r="AZ47" s="4"/>
      <c r="BC47" s="141" t="e">
        <f>$O47/$E47/$D47*100</f>
        <v>#DIV/0!</v>
      </c>
      <c r="BD47" s="141" t="e">
        <f>$Y47/$E47/$D47*100</f>
        <v>#DIV/0!</v>
      </c>
      <c r="BE47" s="141" t="e">
        <f>$AI47/$E47/$D47*100</f>
        <v>#DIV/0!</v>
      </c>
      <c r="BF47" s="144"/>
      <c r="BG47" s="144"/>
      <c r="BH47" s="144"/>
      <c r="BI47" s="144"/>
    </row>
    <row r="48" spans="1:61" s="3" customFormat="1" x14ac:dyDescent="0.25">
      <c r="A48" s="99" t="str">
        <f t="shared" si="10"/>
        <v>2021-2022October</v>
      </c>
      <c r="B48" s="107" t="s">
        <v>17</v>
      </c>
      <c r="C48" s="204" t="s">
        <v>2</v>
      </c>
      <c r="D48" s="212"/>
      <c r="E48" s="213"/>
      <c r="F48" s="214"/>
      <c r="G48" s="214"/>
      <c r="H48" s="214"/>
      <c r="I48" s="214"/>
      <c r="J48" s="214"/>
      <c r="K48" s="214"/>
      <c r="L48" s="214"/>
      <c r="M48" s="212"/>
      <c r="N48" s="215"/>
      <c r="O48" s="213"/>
      <c r="P48" s="214"/>
      <c r="Q48" s="214"/>
      <c r="R48" s="214"/>
      <c r="S48" s="214"/>
      <c r="T48" s="214"/>
      <c r="U48" s="214"/>
      <c r="V48" s="214"/>
      <c r="W48" s="212"/>
      <c r="X48" s="215"/>
      <c r="Y48" s="213"/>
      <c r="Z48" s="214"/>
      <c r="AA48" s="214"/>
      <c r="AB48" s="214"/>
      <c r="AC48" s="214"/>
      <c r="AD48" s="214"/>
      <c r="AE48" s="214"/>
      <c r="AF48" s="214"/>
      <c r="AG48" s="212"/>
      <c r="AH48" s="215"/>
      <c r="AI48" s="213"/>
      <c r="AJ48" s="214"/>
      <c r="AK48" s="214"/>
      <c r="AL48" s="214"/>
      <c r="AM48" s="214"/>
      <c r="AN48" s="214"/>
      <c r="AO48" s="214"/>
      <c r="AP48" s="214"/>
      <c r="AQ48" s="212"/>
      <c r="AR48" s="215"/>
      <c r="AS48" s="4"/>
      <c r="AT48" s="4"/>
      <c r="AU48" s="4"/>
      <c r="AV48" s="4"/>
      <c r="AW48" s="4"/>
      <c r="AX48" s="4"/>
      <c r="AY48" s="4"/>
      <c r="AZ48" s="4"/>
      <c r="BC48" s="141" t="e">
        <f t="shared" ref="BC48:BC86" si="16">$O48/$E48/$D48*100</f>
        <v>#DIV/0!</v>
      </c>
      <c r="BD48" s="141" t="e">
        <f t="shared" ref="BD48:BD86" si="17">$Y48/$E48/$D48*100</f>
        <v>#DIV/0!</v>
      </c>
      <c r="BE48" s="141" t="e">
        <f t="shared" ref="BE48:BE86" si="18">$AI48/$E48/$D48*100</f>
        <v>#DIV/0!</v>
      </c>
      <c r="BF48" s="144"/>
      <c r="BG48" s="144"/>
      <c r="BH48" s="144"/>
      <c r="BI48" s="144"/>
    </row>
    <row r="49" spans="1:61" s="3" customFormat="1" x14ac:dyDescent="0.25">
      <c r="A49" s="99" t="str">
        <f t="shared" si="10"/>
        <v>2021-2022November</v>
      </c>
      <c r="B49" s="107" t="s">
        <v>17</v>
      </c>
      <c r="C49" s="204" t="s">
        <v>3</v>
      </c>
      <c r="D49" s="212"/>
      <c r="E49" s="213"/>
      <c r="F49" s="214"/>
      <c r="G49" s="214"/>
      <c r="H49" s="214"/>
      <c r="I49" s="214"/>
      <c r="J49" s="214"/>
      <c r="K49" s="214"/>
      <c r="L49" s="214"/>
      <c r="M49" s="212"/>
      <c r="N49" s="215"/>
      <c r="O49" s="213"/>
      <c r="P49" s="214"/>
      <c r="Q49" s="214"/>
      <c r="R49" s="214"/>
      <c r="S49" s="214"/>
      <c r="T49" s="214"/>
      <c r="U49" s="214"/>
      <c r="V49" s="214"/>
      <c r="W49" s="212"/>
      <c r="X49" s="215"/>
      <c r="Y49" s="213"/>
      <c r="Z49" s="214"/>
      <c r="AA49" s="214"/>
      <c r="AB49" s="214"/>
      <c r="AC49" s="214"/>
      <c r="AD49" s="214"/>
      <c r="AE49" s="214"/>
      <c r="AF49" s="214"/>
      <c r="AG49" s="212"/>
      <c r="AH49" s="215"/>
      <c r="AI49" s="213"/>
      <c r="AJ49" s="214"/>
      <c r="AK49" s="214"/>
      <c r="AL49" s="214"/>
      <c r="AM49" s="214"/>
      <c r="AN49" s="214"/>
      <c r="AO49" s="214"/>
      <c r="AP49" s="214"/>
      <c r="AQ49" s="212"/>
      <c r="AR49" s="215"/>
      <c r="AS49" s="4"/>
      <c r="AT49" s="4"/>
      <c r="AU49" s="4"/>
      <c r="AV49" s="4"/>
      <c r="AW49" s="4"/>
      <c r="AX49" s="4"/>
      <c r="AY49" s="4"/>
      <c r="AZ49" s="4"/>
      <c r="BC49" s="141" t="e">
        <f t="shared" si="16"/>
        <v>#DIV/0!</v>
      </c>
      <c r="BD49" s="141" t="e">
        <f t="shared" si="17"/>
        <v>#DIV/0!</v>
      </c>
      <c r="BE49" s="141" t="e">
        <f t="shared" si="18"/>
        <v>#DIV/0!</v>
      </c>
      <c r="BF49" s="144"/>
      <c r="BG49" s="144"/>
      <c r="BH49" s="144"/>
      <c r="BI49" s="144"/>
    </row>
    <row r="50" spans="1:61" s="3" customFormat="1" x14ac:dyDescent="0.25">
      <c r="A50" s="99" t="str">
        <f t="shared" si="10"/>
        <v>2021-2022December</v>
      </c>
      <c r="B50" s="107" t="s">
        <v>17</v>
      </c>
      <c r="C50" s="204" t="s">
        <v>4</v>
      </c>
      <c r="D50" s="212"/>
      <c r="E50" s="213"/>
      <c r="F50" s="214"/>
      <c r="G50" s="214"/>
      <c r="H50" s="214"/>
      <c r="I50" s="214"/>
      <c r="J50" s="214"/>
      <c r="K50" s="214"/>
      <c r="L50" s="214"/>
      <c r="M50" s="212"/>
      <c r="N50" s="215"/>
      <c r="O50" s="213"/>
      <c r="P50" s="214"/>
      <c r="Q50" s="214"/>
      <c r="R50" s="214"/>
      <c r="S50" s="214"/>
      <c r="T50" s="214"/>
      <c r="U50" s="214"/>
      <c r="V50" s="214"/>
      <c r="W50" s="212"/>
      <c r="X50" s="215"/>
      <c r="Y50" s="213"/>
      <c r="Z50" s="214"/>
      <c r="AA50" s="214"/>
      <c r="AB50" s="214"/>
      <c r="AC50" s="214"/>
      <c r="AD50" s="214"/>
      <c r="AE50" s="214"/>
      <c r="AF50" s="214"/>
      <c r="AG50" s="212"/>
      <c r="AH50" s="215"/>
      <c r="AI50" s="213"/>
      <c r="AJ50" s="214"/>
      <c r="AK50" s="214"/>
      <c r="AL50" s="214"/>
      <c r="AM50" s="214"/>
      <c r="AN50" s="214"/>
      <c r="AO50" s="214"/>
      <c r="AP50" s="214"/>
      <c r="AQ50" s="212"/>
      <c r="AR50" s="215"/>
      <c r="AS50" s="4"/>
      <c r="AT50" s="4"/>
      <c r="AU50" s="4"/>
      <c r="AV50" s="4"/>
      <c r="AW50" s="4"/>
      <c r="AX50" s="4"/>
      <c r="AY50" s="4"/>
      <c r="AZ50" s="4"/>
      <c r="BC50" s="141" t="e">
        <f t="shared" si="16"/>
        <v>#DIV/0!</v>
      </c>
      <c r="BD50" s="141" t="e">
        <f t="shared" si="17"/>
        <v>#DIV/0!</v>
      </c>
      <c r="BE50" s="141" t="e">
        <f t="shared" si="18"/>
        <v>#DIV/0!</v>
      </c>
      <c r="BF50" s="144"/>
      <c r="BG50" s="144"/>
      <c r="BH50" s="144"/>
      <c r="BI50" s="144"/>
    </row>
    <row r="51" spans="1:61" s="3" customFormat="1" x14ac:dyDescent="0.25">
      <c r="A51" s="99" t="str">
        <f t="shared" si="10"/>
        <v>2021-2022January</v>
      </c>
      <c r="B51" s="107" t="s">
        <v>17</v>
      </c>
      <c r="C51" s="204" t="s">
        <v>5</v>
      </c>
      <c r="D51" s="212"/>
      <c r="E51" s="213"/>
      <c r="F51" s="214"/>
      <c r="G51" s="214"/>
      <c r="H51" s="214"/>
      <c r="I51" s="214"/>
      <c r="J51" s="214"/>
      <c r="K51" s="214"/>
      <c r="L51" s="214"/>
      <c r="M51" s="212"/>
      <c r="N51" s="215"/>
      <c r="O51" s="213"/>
      <c r="P51" s="214"/>
      <c r="Q51" s="214"/>
      <c r="R51" s="214"/>
      <c r="S51" s="214"/>
      <c r="T51" s="214"/>
      <c r="U51" s="214"/>
      <c r="V51" s="214"/>
      <c r="W51" s="212"/>
      <c r="X51" s="215"/>
      <c r="Y51" s="213"/>
      <c r="Z51" s="214"/>
      <c r="AA51" s="214"/>
      <c r="AB51" s="214"/>
      <c r="AC51" s="214"/>
      <c r="AD51" s="214"/>
      <c r="AE51" s="214"/>
      <c r="AF51" s="214"/>
      <c r="AG51" s="212"/>
      <c r="AH51" s="215"/>
      <c r="AI51" s="213"/>
      <c r="AJ51" s="214"/>
      <c r="AK51" s="214"/>
      <c r="AL51" s="214"/>
      <c r="AM51" s="214"/>
      <c r="AN51" s="214"/>
      <c r="AO51" s="214"/>
      <c r="AP51" s="214"/>
      <c r="AQ51" s="212"/>
      <c r="AR51" s="215"/>
      <c r="AS51" s="4"/>
      <c r="AT51" s="4"/>
      <c r="AU51" s="4"/>
      <c r="AV51" s="4"/>
      <c r="AW51" s="4"/>
      <c r="AX51" s="4"/>
      <c r="AY51" s="4"/>
      <c r="AZ51" s="4"/>
      <c r="BC51" s="141" t="e">
        <f t="shared" si="16"/>
        <v>#DIV/0!</v>
      </c>
      <c r="BD51" s="141" t="e">
        <f t="shared" si="17"/>
        <v>#DIV/0!</v>
      </c>
      <c r="BE51" s="141" t="e">
        <f t="shared" si="18"/>
        <v>#DIV/0!</v>
      </c>
      <c r="BF51" s="144"/>
      <c r="BG51" s="144"/>
      <c r="BH51" s="144"/>
      <c r="BI51" s="144"/>
    </row>
    <row r="52" spans="1:61" s="3" customFormat="1" x14ac:dyDescent="0.25">
      <c r="A52" s="99" t="str">
        <f t="shared" si="10"/>
        <v>2021-2022February</v>
      </c>
      <c r="B52" s="107" t="s">
        <v>17</v>
      </c>
      <c r="C52" s="204" t="s">
        <v>6</v>
      </c>
      <c r="D52" s="212"/>
      <c r="E52" s="213"/>
      <c r="F52" s="214"/>
      <c r="G52" s="214"/>
      <c r="H52" s="214"/>
      <c r="I52" s="214"/>
      <c r="J52" s="214"/>
      <c r="K52" s="214"/>
      <c r="L52" s="214"/>
      <c r="M52" s="212"/>
      <c r="N52" s="215"/>
      <c r="O52" s="213"/>
      <c r="P52" s="214"/>
      <c r="Q52" s="214"/>
      <c r="R52" s="214"/>
      <c r="S52" s="214"/>
      <c r="T52" s="214"/>
      <c r="U52" s="214"/>
      <c r="V52" s="214"/>
      <c r="W52" s="212"/>
      <c r="X52" s="215"/>
      <c r="Y52" s="213"/>
      <c r="Z52" s="214"/>
      <c r="AA52" s="214"/>
      <c r="AB52" s="214"/>
      <c r="AC52" s="214"/>
      <c r="AD52" s="214"/>
      <c r="AE52" s="214"/>
      <c r="AF52" s="214"/>
      <c r="AG52" s="212"/>
      <c r="AH52" s="215"/>
      <c r="AI52" s="213"/>
      <c r="AJ52" s="214"/>
      <c r="AK52" s="214"/>
      <c r="AL52" s="214"/>
      <c r="AM52" s="214"/>
      <c r="AN52" s="214"/>
      <c r="AO52" s="214"/>
      <c r="AP52" s="214"/>
      <c r="AQ52" s="212"/>
      <c r="AR52" s="215"/>
      <c r="AS52" s="4"/>
      <c r="AT52" s="4"/>
      <c r="AU52" s="4"/>
      <c r="AV52" s="4"/>
      <c r="AW52" s="4"/>
      <c r="AX52" s="4"/>
      <c r="AY52" s="4"/>
      <c r="AZ52" s="4"/>
      <c r="BC52" s="141" t="e">
        <f t="shared" si="16"/>
        <v>#DIV/0!</v>
      </c>
      <c r="BD52" s="141" t="e">
        <f t="shared" si="17"/>
        <v>#DIV/0!</v>
      </c>
      <c r="BE52" s="141" t="e">
        <f>$AI52/$E52/$D52*100</f>
        <v>#DIV/0!</v>
      </c>
      <c r="BF52" s="144"/>
      <c r="BG52" s="144"/>
      <c r="BH52" s="144"/>
      <c r="BI52" s="144"/>
    </row>
    <row r="53" spans="1:61" s="3" customFormat="1" x14ac:dyDescent="0.25">
      <c r="A53" s="99" t="str">
        <f t="shared" si="10"/>
        <v>2021-2022March</v>
      </c>
      <c r="B53" s="107" t="s">
        <v>17</v>
      </c>
      <c r="C53" s="204" t="s">
        <v>7</v>
      </c>
      <c r="D53" s="212"/>
      <c r="E53" s="213"/>
      <c r="F53" s="214"/>
      <c r="G53" s="214"/>
      <c r="H53" s="214"/>
      <c r="I53" s="214"/>
      <c r="J53" s="214"/>
      <c r="K53" s="214"/>
      <c r="L53" s="214"/>
      <c r="M53" s="212"/>
      <c r="N53" s="215"/>
      <c r="O53" s="213"/>
      <c r="P53" s="214"/>
      <c r="Q53" s="214"/>
      <c r="R53" s="214"/>
      <c r="S53" s="214"/>
      <c r="T53" s="214"/>
      <c r="U53" s="214"/>
      <c r="V53" s="214"/>
      <c r="W53" s="212"/>
      <c r="X53" s="215"/>
      <c r="Y53" s="213"/>
      <c r="Z53" s="214"/>
      <c r="AA53" s="214"/>
      <c r="AB53" s="214"/>
      <c r="AC53" s="214"/>
      <c r="AD53" s="214"/>
      <c r="AE53" s="214"/>
      <c r="AF53" s="214"/>
      <c r="AG53" s="212"/>
      <c r="AH53" s="215"/>
      <c r="AI53" s="213"/>
      <c r="AJ53" s="214"/>
      <c r="AK53" s="214"/>
      <c r="AL53" s="214"/>
      <c r="AM53" s="214"/>
      <c r="AN53" s="214"/>
      <c r="AO53" s="214"/>
      <c r="AP53" s="214"/>
      <c r="AQ53" s="212"/>
      <c r="AR53" s="215"/>
      <c r="AS53" s="4"/>
      <c r="AT53" s="4"/>
      <c r="AU53" s="4"/>
      <c r="AV53" s="4"/>
      <c r="AW53" s="4"/>
      <c r="AX53" s="4"/>
      <c r="AY53" s="4"/>
      <c r="AZ53" s="4"/>
      <c r="BC53" s="141" t="e">
        <f>$O53/$E53/$D53*100</f>
        <v>#DIV/0!</v>
      </c>
      <c r="BD53" s="141" t="e">
        <f t="shared" si="17"/>
        <v>#DIV/0!</v>
      </c>
      <c r="BE53" s="141" t="e">
        <f t="shared" si="18"/>
        <v>#DIV/0!</v>
      </c>
      <c r="BF53" s="278" t="s">
        <v>17</v>
      </c>
      <c r="BG53" s="278"/>
      <c r="BH53" s="278"/>
      <c r="BI53" s="141"/>
    </row>
    <row r="54" spans="1:61" s="3" customFormat="1" x14ac:dyDescent="0.25">
      <c r="A54" s="99" t="str">
        <f t="shared" si="10"/>
        <v>2021-2022April</v>
      </c>
      <c r="B54" s="107" t="s">
        <v>17</v>
      </c>
      <c r="C54" s="204" t="s">
        <v>8</v>
      </c>
      <c r="D54" s="212"/>
      <c r="E54" s="213"/>
      <c r="F54" s="214"/>
      <c r="G54" s="214"/>
      <c r="H54" s="214"/>
      <c r="I54" s="214"/>
      <c r="J54" s="214"/>
      <c r="K54" s="214"/>
      <c r="L54" s="214"/>
      <c r="M54" s="212"/>
      <c r="N54" s="215"/>
      <c r="O54" s="213"/>
      <c r="P54" s="214"/>
      <c r="Q54" s="214"/>
      <c r="R54" s="214"/>
      <c r="S54" s="214"/>
      <c r="T54" s="214"/>
      <c r="U54" s="214"/>
      <c r="V54" s="214"/>
      <c r="W54" s="212"/>
      <c r="X54" s="215"/>
      <c r="Y54" s="213"/>
      <c r="Z54" s="214"/>
      <c r="AA54" s="214"/>
      <c r="AB54" s="214"/>
      <c r="AC54" s="214"/>
      <c r="AD54" s="214"/>
      <c r="AE54" s="214"/>
      <c r="AF54" s="214"/>
      <c r="AG54" s="212"/>
      <c r="AH54" s="215"/>
      <c r="AI54" s="213"/>
      <c r="AJ54" s="214"/>
      <c r="AK54" s="214"/>
      <c r="AL54" s="214"/>
      <c r="AM54" s="214"/>
      <c r="AN54" s="214"/>
      <c r="AO54" s="214"/>
      <c r="AP54" s="214"/>
      <c r="AQ54" s="212"/>
      <c r="AR54" s="215"/>
      <c r="AS54" s="4"/>
      <c r="AT54" s="4"/>
      <c r="AU54" s="4"/>
      <c r="AV54" s="4"/>
      <c r="AW54" s="4"/>
      <c r="AX54" s="4"/>
      <c r="AY54" s="4"/>
      <c r="AZ54" s="4"/>
      <c r="BC54" s="141" t="e">
        <f t="shared" si="16"/>
        <v>#DIV/0!</v>
      </c>
      <c r="BD54" s="141" t="e">
        <f t="shared" si="17"/>
        <v>#DIV/0!</v>
      </c>
      <c r="BE54" s="141" t="e">
        <f t="shared" si="18"/>
        <v>#DIV/0!</v>
      </c>
      <c r="BF54" s="279" t="s">
        <v>153</v>
      </c>
      <c r="BG54" s="279"/>
      <c r="BH54" s="279"/>
      <c r="BI54" s="154" t="e">
        <f>AVERAGE(BC47:BC56)</f>
        <v>#DIV/0!</v>
      </c>
    </row>
    <row r="55" spans="1:61" s="3" customFormat="1" x14ac:dyDescent="0.25">
      <c r="A55" s="99" t="str">
        <f t="shared" si="10"/>
        <v>2021-2022May</v>
      </c>
      <c r="B55" s="107" t="s">
        <v>17</v>
      </c>
      <c r="C55" s="204" t="s">
        <v>9</v>
      </c>
      <c r="D55" s="212"/>
      <c r="E55" s="213"/>
      <c r="F55" s="214"/>
      <c r="G55" s="214"/>
      <c r="H55" s="214"/>
      <c r="I55" s="214"/>
      <c r="J55" s="214"/>
      <c r="K55" s="214"/>
      <c r="L55" s="214"/>
      <c r="M55" s="212"/>
      <c r="N55" s="215"/>
      <c r="O55" s="213"/>
      <c r="P55" s="214"/>
      <c r="Q55" s="214"/>
      <c r="R55" s="214"/>
      <c r="S55" s="214"/>
      <c r="T55" s="214"/>
      <c r="U55" s="214"/>
      <c r="V55" s="214"/>
      <c r="W55" s="212"/>
      <c r="X55" s="215"/>
      <c r="Y55" s="213"/>
      <c r="Z55" s="214"/>
      <c r="AA55" s="214"/>
      <c r="AB55" s="214"/>
      <c r="AC55" s="214"/>
      <c r="AD55" s="214"/>
      <c r="AE55" s="214"/>
      <c r="AF55" s="214"/>
      <c r="AG55" s="212"/>
      <c r="AH55" s="215"/>
      <c r="AI55" s="213"/>
      <c r="AJ55" s="214"/>
      <c r="AK55" s="214"/>
      <c r="AL55" s="214"/>
      <c r="AM55" s="214"/>
      <c r="AN55" s="214"/>
      <c r="AO55" s="214"/>
      <c r="AP55" s="214"/>
      <c r="AQ55" s="212"/>
      <c r="AR55" s="215"/>
      <c r="AS55" s="4"/>
      <c r="AT55" s="4"/>
      <c r="AU55" s="4"/>
      <c r="AV55" s="4"/>
      <c r="AW55" s="4"/>
      <c r="AX55" s="4"/>
      <c r="AY55" s="4"/>
      <c r="AZ55" s="4"/>
      <c r="BC55" s="141" t="e">
        <f t="shared" si="16"/>
        <v>#DIV/0!</v>
      </c>
      <c r="BD55" s="141" t="e">
        <f t="shared" si="17"/>
        <v>#DIV/0!</v>
      </c>
      <c r="BE55" s="141" t="e">
        <f t="shared" si="18"/>
        <v>#DIV/0!</v>
      </c>
      <c r="BF55" s="279" t="s">
        <v>154</v>
      </c>
      <c r="BG55" s="279"/>
      <c r="BH55" s="279"/>
      <c r="BI55" s="154" t="e">
        <f>AVERAGE(BD47:BD56)</f>
        <v>#DIV/0!</v>
      </c>
    </row>
    <row r="56" spans="1:61" s="3" customFormat="1" ht="15.75" thickBot="1" x14ac:dyDescent="0.3">
      <c r="A56" s="99" t="str">
        <f t="shared" si="10"/>
        <v>2021-2022June</v>
      </c>
      <c r="B56" s="108" t="s">
        <v>17</v>
      </c>
      <c r="C56" s="205" t="s">
        <v>10</v>
      </c>
      <c r="D56" s="216"/>
      <c r="E56" s="217"/>
      <c r="F56" s="218"/>
      <c r="G56" s="218"/>
      <c r="H56" s="218"/>
      <c r="I56" s="218"/>
      <c r="J56" s="218"/>
      <c r="K56" s="218"/>
      <c r="L56" s="218"/>
      <c r="M56" s="216"/>
      <c r="N56" s="219"/>
      <c r="O56" s="217"/>
      <c r="P56" s="218"/>
      <c r="Q56" s="218"/>
      <c r="R56" s="218"/>
      <c r="S56" s="218"/>
      <c r="T56" s="218"/>
      <c r="U56" s="218"/>
      <c r="V56" s="218"/>
      <c r="W56" s="216"/>
      <c r="X56" s="219"/>
      <c r="Y56" s="217"/>
      <c r="Z56" s="218"/>
      <c r="AA56" s="218"/>
      <c r="AB56" s="218"/>
      <c r="AC56" s="218"/>
      <c r="AD56" s="218"/>
      <c r="AE56" s="218"/>
      <c r="AF56" s="218"/>
      <c r="AG56" s="216"/>
      <c r="AH56" s="219"/>
      <c r="AI56" s="217"/>
      <c r="AJ56" s="218"/>
      <c r="AK56" s="218"/>
      <c r="AL56" s="218"/>
      <c r="AM56" s="218"/>
      <c r="AN56" s="218"/>
      <c r="AO56" s="218"/>
      <c r="AP56" s="218"/>
      <c r="AQ56" s="216"/>
      <c r="AR56" s="219"/>
      <c r="AS56" s="4"/>
      <c r="AT56" s="4"/>
      <c r="AU56" s="4"/>
      <c r="AV56" s="4"/>
      <c r="AW56" s="4"/>
      <c r="AX56" s="4"/>
      <c r="AY56" s="4"/>
      <c r="AZ56" s="4"/>
      <c r="BC56" s="141" t="e">
        <f t="shared" si="16"/>
        <v>#DIV/0!</v>
      </c>
      <c r="BD56" s="141" t="e">
        <f t="shared" si="17"/>
        <v>#DIV/0!</v>
      </c>
      <c r="BE56" s="141" t="e">
        <f t="shared" si="18"/>
        <v>#DIV/0!</v>
      </c>
      <c r="BF56" s="279" t="s">
        <v>155</v>
      </c>
      <c r="BG56" s="279"/>
      <c r="BH56" s="279"/>
      <c r="BI56" s="155" t="e">
        <f>AVERAGE(BE47:BE56)</f>
        <v>#DIV/0!</v>
      </c>
    </row>
    <row r="57" spans="1:61" s="3" customFormat="1" x14ac:dyDescent="0.25">
      <c r="A57" s="99" t="str">
        <f t="shared" si="10"/>
        <v>2022-2023September</v>
      </c>
      <c r="B57" s="106" t="s">
        <v>32</v>
      </c>
      <c r="C57" s="203" t="s">
        <v>1</v>
      </c>
      <c r="D57" s="208"/>
      <c r="E57" s="209"/>
      <c r="F57" s="210"/>
      <c r="G57" s="210"/>
      <c r="H57" s="210"/>
      <c r="I57" s="210"/>
      <c r="J57" s="210"/>
      <c r="K57" s="210"/>
      <c r="L57" s="210"/>
      <c r="M57" s="208"/>
      <c r="N57" s="211"/>
      <c r="O57" s="209"/>
      <c r="P57" s="210"/>
      <c r="Q57" s="210"/>
      <c r="R57" s="210"/>
      <c r="S57" s="210"/>
      <c r="T57" s="210"/>
      <c r="U57" s="210"/>
      <c r="V57" s="210"/>
      <c r="W57" s="208"/>
      <c r="X57" s="211"/>
      <c r="Y57" s="209"/>
      <c r="Z57" s="210"/>
      <c r="AA57" s="210"/>
      <c r="AB57" s="210"/>
      <c r="AC57" s="210"/>
      <c r="AD57" s="210"/>
      <c r="AE57" s="210"/>
      <c r="AF57" s="210"/>
      <c r="AG57" s="208"/>
      <c r="AH57" s="211"/>
      <c r="AI57" s="209"/>
      <c r="AJ57" s="210"/>
      <c r="AK57" s="210"/>
      <c r="AL57" s="210"/>
      <c r="AM57" s="210"/>
      <c r="AN57" s="210"/>
      <c r="AO57" s="210"/>
      <c r="AP57" s="210"/>
      <c r="AQ57" s="208"/>
      <c r="AR57" s="211"/>
      <c r="AS57" s="4"/>
      <c r="AT57" s="4"/>
      <c r="AU57" s="4"/>
      <c r="AV57" s="4"/>
      <c r="AW57" s="4"/>
      <c r="AX57" s="4"/>
      <c r="AY57" s="4"/>
      <c r="AZ57" s="4"/>
      <c r="BC57" s="141" t="e">
        <f t="shared" si="16"/>
        <v>#DIV/0!</v>
      </c>
      <c r="BD57" s="141" t="e">
        <f t="shared" si="17"/>
        <v>#DIV/0!</v>
      </c>
      <c r="BE57" s="141" t="e">
        <f t="shared" si="18"/>
        <v>#DIV/0!</v>
      </c>
      <c r="BF57" s="103"/>
      <c r="BG57" s="103"/>
      <c r="BH57" s="103"/>
      <c r="BI57" s="103"/>
    </row>
    <row r="58" spans="1:61" s="3" customFormat="1" x14ac:dyDescent="0.25">
      <c r="A58" s="99" t="str">
        <f t="shared" si="10"/>
        <v>2022-2023October</v>
      </c>
      <c r="B58" s="107" t="s">
        <v>32</v>
      </c>
      <c r="C58" s="204" t="s">
        <v>2</v>
      </c>
      <c r="D58" s="212"/>
      <c r="E58" s="213"/>
      <c r="F58" s="214"/>
      <c r="G58" s="214"/>
      <c r="H58" s="214"/>
      <c r="I58" s="214"/>
      <c r="J58" s="214"/>
      <c r="K58" s="214"/>
      <c r="L58" s="214"/>
      <c r="M58" s="212"/>
      <c r="N58" s="215"/>
      <c r="O58" s="213"/>
      <c r="P58" s="214"/>
      <c r="Q58" s="214"/>
      <c r="R58" s="214"/>
      <c r="S58" s="214"/>
      <c r="T58" s="214"/>
      <c r="U58" s="214"/>
      <c r="V58" s="214"/>
      <c r="W58" s="212"/>
      <c r="X58" s="215"/>
      <c r="Y58" s="213"/>
      <c r="Z58" s="214"/>
      <c r="AA58" s="214"/>
      <c r="AB58" s="214"/>
      <c r="AC58" s="214"/>
      <c r="AD58" s="214"/>
      <c r="AE58" s="214"/>
      <c r="AF58" s="214"/>
      <c r="AG58" s="212"/>
      <c r="AH58" s="215"/>
      <c r="AI58" s="213"/>
      <c r="AJ58" s="214"/>
      <c r="AK58" s="214"/>
      <c r="AL58" s="214"/>
      <c r="AM58" s="214"/>
      <c r="AN58" s="214"/>
      <c r="AO58" s="214"/>
      <c r="AP58" s="214"/>
      <c r="AQ58" s="212"/>
      <c r="AR58" s="215"/>
      <c r="AS58" s="4"/>
      <c r="AT58" s="4"/>
      <c r="AU58" s="4"/>
      <c r="AV58" s="4"/>
      <c r="AW58" s="4"/>
      <c r="AX58" s="4"/>
      <c r="AY58" s="4"/>
      <c r="AZ58" s="4"/>
      <c r="BC58" s="141" t="e">
        <f t="shared" si="16"/>
        <v>#DIV/0!</v>
      </c>
      <c r="BD58" s="141" t="e">
        <f t="shared" si="17"/>
        <v>#DIV/0!</v>
      </c>
      <c r="BE58" s="141" t="e">
        <f t="shared" si="18"/>
        <v>#DIV/0!</v>
      </c>
      <c r="BF58" s="103"/>
      <c r="BG58" s="103"/>
      <c r="BH58" s="103"/>
      <c r="BI58" s="103"/>
    </row>
    <row r="59" spans="1:61" s="3" customFormat="1" x14ac:dyDescent="0.25">
      <c r="A59" s="99" t="str">
        <f t="shared" si="10"/>
        <v>2022-2023November</v>
      </c>
      <c r="B59" s="107" t="s">
        <v>32</v>
      </c>
      <c r="C59" s="204" t="s">
        <v>3</v>
      </c>
      <c r="D59" s="212"/>
      <c r="E59" s="213"/>
      <c r="F59" s="214"/>
      <c r="G59" s="214"/>
      <c r="H59" s="214"/>
      <c r="I59" s="214"/>
      <c r="J59" s="214"/>
      <c r="K59" s="214"/>
      <c r="L59" s="214"/>
      <c r="M59" s="212"/>
      <c r="N59" s="215"/>
      <c r="O59" s="213"/>
      <c r="P59" s="214"/>
      <c r="Q59" s="214"/>
      <c r="R59" s="214"/>
      <c r="S59" s="214"/>
      <c r="T59" s="214"/>
      <c r="U59" s="214"/>
      <c r="V59" s="214"/>
      <c r="W59" s="212"/>
      <c r="X59" s="215"/>
      <c r="Y59" s="213"/>
      <c r="Z59" s="214"/>
      <c r="AA59" s="214"/>
      <c r="AB59" s="214"/>
      <c r="AC59" s="214"/>
      <c r="AD59" s="214"/>
      <c r="AE59" s="214"/>
      <c r="AF59" s="214"/>
      <c r="AG59" s="212"/>
      <c r="AH59" s="215"/>
      <c r="AI59" s="213"/>
      <c r="AJ59" s="214"/>
      <c r="AK59" s="214"/>
      <c r="AL59" s="214"/>
      <c r="AM59" s="214"/>
      <c r="AN59" s="214"/>
      <c r="AO59" s="214"/>
      <c r="AP59" s="214"/>
      <c r="AQ59" s="212"/>
      <c r="AR59" s="215"/>
      <c r="AS59" s="4"/>
      <c r="AT59" s="4"/>
      <c r="AU59" s="4"/>
      <c r="AV59" s="4"/>
      <c r="AW59" s="4"/>
      <c r="AX59" s="4"/>
      <c r="AY59" s="4"/>
      <c r="AZ59" s="4"/>
      <c r="BC59" s="141" t="e">
        <f t="shared" si="16"/>
        <v>#DIV/0!</v>
      </c>
      <c r="BD59" s="141" t="e">
        <f t="shared" si="17"/>
        <v>#DIV/0!</v>
      </c>
      <c r="BE59" s="141" t="e">
        <f t="shared" si="18"/>
        <v>#DIV/0!</v>
      </c>
      <c r="BF59" s="103"/>
      <c r="BG59" s="103"/>
      <c r="BH59" s="103"/>
      <c r="BI59" s="103"/>
    </row>
    <row r="60" spans="1:61" s="3" customFormat="1" x14ac:dyDescent="0.25">
      <c r="A60" s="99" t="str">
        <f t="shared" si="10"/>
        <v>2022-2023December</v>
      </c>
      <c r="B60" s="107" t="s">
        <v>32</v>
      </c>
      <c r="C60" s="204" t="s">
        <v>4</v>
      </c>
      <c r="D60" s="212"/>
      <c r="E60" s="213"/>
      <c r="F60" s="214"/>
      <c r="G60" s="214"/>
      <c r="H60" s="214"/>
      <c r="I60" s="214"/>
      <c r="J60" s="214"/>
      <c r="K60" s="214"/>
      <c r="L60" s="214"/>
      <c r="M60" s="212"/>
      <c r="N60" s="215"/>
      <c r="O60" s="213"/>
      <c r="P60" s="214"/>
      <c r="Q60" s="214"/>
      <c r="R60" s="214"/>
      <c r="S60" s="214"/>
      <c r="T60" s="214"/>
      <c r="U60" s="214"/>
      <c r="V60" s="214"/>
      <c r="W60" s="212"/>
      <c r="X60" s="215"/>
      <c r="Y60" s="213"/>
      <c r="Z60" s="214"/>
      <c r="AA60" s="214"/>
      <c r="AB60" s="214"/>
      <c r="AC60" s="214"/>
      <c r="AD60" s="214"/>
      <c r="AE60" s="214"/>
      <c r="AF60" s="214"/>
      <c r="AG60" s="212"/>
      <c r="AH60" s="215"/>
      <c r="AI60" s="213"/>
      <c r="AJ60" s="214"/>
      <c r="AK60" s="214"/>
      <c r="AL60" s="214"/>
      <c r="AM60" s="214"/>
      <c r="AN60" s="214"/>
      <c r="AO60" s="214"/>
      <c r="AP60" s="214"/>
      <c r="AQ60" s="212"/>
      <c r="AR60" s="215"/>
      <c r="AS60" s="4"/>
      <c r="AT60" s="4"/>
      <c r="AU60" s="4"/>
      <c r="AV60" s="4"/>
      <c r="AW60" s="4"/>
      <c r="AX60" s="4"/>
      <c r="AY60" s="4"/>
      <c r="AZ60" s="4"/>
      <c r="BC60" s="141" t="e">
        <f t="shared" si="16"/>
        <v>#DIV/0!</v>
      </c>
      <c r="BD60" s="141" t="e">
        <f t="shared" si="17"/>
        <v>#DIV/0!</v>
      </c>
      <c r="BE60" s="141" t="e">
        <f t="shared" si="18"/>
        <v>#DIV/0!</v>
      </c>
      <c r="BF60" s="103"/>
      <c r="BG60" s="103"/>
      <c r="BH60" s="103"/>
      <c r="BI60" s="103"/>
    </row>
    <row r="61" spans="1:61" s="3" customFormat="1" x14ac:dyDescent="0.25">
      <c r="A61" s="99" t="str">
        <f t="shared" si="10"/>
        <v>2022-2023January</v>
      </c>
      <c r="B61" s="107" t="s">
        <v>32</v>
      </c>
      <c r="C61" s="204" t="s">
        <v>5</v>
      </c>
      <c r="D61" s="212"/>
      <c r="E61" s="213"/>
      <c r="F61" s="214"/>
      <c r="G61" s="214"/>
      <c r="H61" s="214"/>
      <c r="I61" s="214"/>
      <c r="J61" s="214"/>
      <c r="K61" s="214"/>
      <c r="L61" s="214"/>
      <c r="M61" s="212"/>
      <c r="N61" s="215"/>
      <c r="O61" s="213"/>
      <c r="P61" s="214"/>
      <c r="Q61" s="214"/>
      <c r="R61" s="214"/>
      <c r="S61" s="214"/>
      <c r="T61" s="214"/>
      <c r="U61" s="214"/>
      <c r="V61" s="214"/>
      <c r="W61" s="212"/>
      <c r="X61" s="215"/>
      <c r="Y61" s="213"/>
      <c r="Z61" s="214"/>
      <c r="AA61" s="214"/>
      <c r="AB61" s="214"/>
      <c r="AC61" s="214"/>
      <c r="AD61" s="214"/>
      <c r="AE61" s="214"/>
      <c r="AF61" s="214"/>
      <c r="AG61" s="212"/>
      <c r="AH61" s="215"/>
      <c r="AI61" s="213"/>
      <c r="AJ61" s="214"/>
      <c r="AK61" s="214"/>
      <c r="AL61" s="214"/>
      <c r="AM61" s="214"/>
      <c r="AN61" s="214"/>
      <c r="AO61" s="214"/>
      <c r="AP61" s="214"/>
      <c r="AQ61" s="212"/>
      <c r="AR61" s="215"/>
      <c r="AS61" s="4"/>
      <c r="AT61" s="4"/>
      <c r="AU61" s="4"/>
      <c r="AV61" s="4"/>
      <c r="AW61" s="4"/>
      <c r="AX61" s="4"/>
      <c r="AY61" s="4"/>
      <c r="AZ61" s="4"/>
      <c r="BC61" s="141" t="e">
        <f t="shared" si="16"/>
        <v>#DIV/0!</v>
      </c>
      <c r="BD61" s="141" t="e">
        <f t="shared" si="17"/>
        <v>#DIV/0!</v>
      </c>
      <c r="BE61" s="141" t="e">
        <f t="shared" si="18"/>
        <v>#DIV/0!</v>
      </c>
      <c r="BF61" s="103"/>
      <c r="BG61" s="103"/>
      <c r="BH61" s="103"/>
      <c r="BI61" s="103"/>
    </row>
    <row r="62" spans="1:61" s="3" customFormat="1" x14ac:dyDescent="0.25">
      <c r="A62" s="99" t="str">
        <f t="shared" si="10"/>
        <v>2022-2023February</v>
      </c>
      <c r="B62" s="107" t="s">
        <v>32</v>
      </c>
      <c r="C62" s="204" t="s">
        <v>6</v>
      </c>
      <c r="D62" s="212"/>
      <c r="E62" s="213"/>
      <c r="F62" s="214"/>
      <c r="G62" s="214"/>
      <c r="H62" s="214"/>
      <c r="I62" s="214"/>
      <c r="J62" s="214"/>
      <c r="K62" s="214"/>
      <c r="L62" s="214"/>
      <c r="M62" s="212"/>
      <c r="N62" s="215"/>
      <c r="O62" s="213"/>
      <c r="P62" s="214"/>
      <c r="Q62" s="214"/>
      <c r="R62" s="214"/>
      <c r="S62" s="214"/>
      <c r="T62" s="214"/>
      <c r="U62" s="214"/>
      <c r="V62" s="214"/>
      <c r="W62" s="212"/>
      <c r="X62" s="215"/>
      <c r="Y62" s="213"/>
      <c r="Z62" s="214"/>
      <c r="AA62" s="214"/>
      <c r="AB62" s="214"/>
      <c r="AC62" s="214"/>
      <c r="AD62" s="214"/>
      <c r="AE62" s="214"/>
      <c r="AF62" s="214"/>
      <c r="AG62" s="212"/>
      <c r="AH62" s="215"/>
      <c r="AI62" s="213"/>
      <c r="AJ62" s="214"/>
      <c r="AK62" s="214"/>
      <c r="AL62" s="214"/>
      <c r="AM62" s="214"/>
      <c r="AN62" s="214"/>
      <c r="AO62" s="214"/>
      <c r="AP62" s="214"/>
      <c r="AQ62" s="212"/>
      <c r="AR62" s="215"/>
      <c r="AS62" s="4"/>
      <c r="AT62" s="4"/>
      <c r="AU62" s="4"/>
      <c r="AV62" s="4"/>
      <c r="AW62" s="4"/>
      <c r="AX62" s="4"/>
      <c r="AY62" s="4"/>
      <c r="AZ62" s="4"/>
      <c r="BC62" s="141" t="e">
        <f t="shared" si="16"/>
        <v>#DIV/0!</v>
      </c>
      <c r="BD62" s="141" t="e">
        <f t="shared" si="17"/>
        <v>#DIV/0!</v>
      </c>
      <c r="BE62" s="141" t="e">
        <f t="shared" si="18"/>
        <v>#DIV/0!</v>
      </c>
      <c r="BF62" s="103"/>
      <c r="BG62" s="103"/>
      <c r="BH62" s="103"/>
      <c r="BI62" s="103"/>
    </row>
    <row r="63" spans="1:61" s="3" customFormat="1" x14ac:dyDescent="0.25">
      <c r="A63" s="99" t="str">
        <f t="shared" si="10"/>
        <v>2022-2023March</v>
      </c>
      <c r="B63" s="107" t="s">
        <v>32</v>
      </c>
      <c r="C63" s="204" t="s">
        <v>7</v>
      </c>
      <c r="D63" s="212"/>
      <c r="E63" s="213"/>
      <c r="F63" s="214"/>
      <c r="G63" s="214"/>
      <c r="H63" s="214"/>
      <c r="I63" s="214"/>
      <c r="J63" s="214"/>
      <c r="K63" s="214"/>
      <c r="L63" s="214"/>
      <c r="M63" s="212"/>
      <c r="N63" s="215"/>
      <c r="O63" s="213"/>
      <c r="P63" s="214"/>
      <c r="Q63" s="214"/>
      <c r="R63" s="214"/>
      <c r="S63" s="214"/>
      <c r="T63" s="214"/>
      <c r="U63" s="214"/>
      <c r="V63" s="214"/>
      <c r="W63" s="212"/>
      <c r="X63" s="215"/>
      <c r="Y63" s="213"/>
      <c r="Z63" s="214"/>
      <c r="AA63" s="214"/>
      <c r="AB63" s="214"/>
      <c r="AC63" s="214"/>
      <c r="AD63" s="214"/>
      <c r="AE63" s="214"/>
      <c r="AF63" s="214"/>
      <c r="AG63" s="212"/>
      <c r="AH63" s="215"/>
      <c r="AI63" s="213"/>
      <c r="AJ63" s="214"/>
      <c r="AK63" s="214"/>
      <c r="AL63" s="214"/>
      <c r="AM63" s="214"/>
      <c r="AN63" s="214"/>
      <c r="AO63" s="214"/>
      <c r="AP63" s="214"/>
      <c r="AQ63" s="212"/>
      <c r="AR63" s="215"/>
      <c r="AS63" s="4"/>
      <c r="AT63" s="4"/>
      <c r="AU63" s="4"/>
      <c r="AV63" s="4"/>
      <c r="AW63" s="4"/>
      <c r="AX63" s="4"/>
      <c r="AY63" s="4"/>
      <c r="AZ63" s="4"/>
      <c r="BC63" s="141" t="e">
        <f t="shared" si="16"/>
        <v>#DIV/0!</v>
      </c>
      <c r="BD63" s="141" t="e">
        <f t="shared" si="17"/>
        <v>#DIV/0!</v>
      </c>
      <c r="BE63" s="141" t="e">
        <f t="shared" si="18"/>
        <v>#DIV/0!</v>
      </c>
      <c r="BF63" s="278" t="s">
        <v>152</v>
      </c>
      <c r="BG63" s="278"/>
      <c r="BH63" s="278"/>
      <c r="BI63" s="141"/>
    </row>
    <row r="64" spans="1:61" s="3" customFormat="1" x14ac:dyDescent="0.25">
      <c r="A64" s="99" t="str">
        <f t="shared" si="10"/>
        <v>2022-2023April</v>
      </c>
      <c r="B64" s="107" t="s">
        <v>32</v>
      </c>
      <c r="C64" s="204" t="s">
        <v>8</v>
      </c>
      <c r="D64" s="212"/>
      <c r="E64" s="213"/>
      <c r="F64" s="214"/>
      <c r="G64" s="214"/>
      <c r="H64" s="214"/>
      <c r="I64" s="214"/>
      <c r="J64" s="214"/>
      <c r="K64" s="214"/>
      <c r="L64" s="214"/>
      <c r="M64" s="212"/>
      <c r="N64" s="215"/>
      <c r="O64" s="213"/>
      <c r="P64" s="214"/>
      <c r="Q64" s="214"/>
      <c r="R64" s="214"/>
      <c r="S64" s="214"/>
      <c r="T64" s="214"/>
      <c r="U64" s="214"/>
      <c r="V64" s="214"/>
      <c r="W64" s="212"/>
      <c r="X64" s="215"/>
      <c r="Y64" s="213"/>
      <c r="Z64" s="214"/>
      <c r="AA64" s="214"/>
      <c r="AB64" s="214"/>
      <c r="AC64" s="214"/>
      <c r="AD64" s="214"/>
      <c r="AE64" s="214"/>
      <c r="AF64" s="214"/>
      <c r="AG64" s="212"/>
      <c r="AH64" s="215"/>
      <c r="AI64" s="213"/>
      <c r="AJ64" s="214"/>
      <c r="AK64" s="214"/>
      <c r="AL64" s="214"/>
      <c r="AM64" s="214"/>
      <c r="AN64" s="214"/>
      <c r="AO64" s="214"/>
      <c r="AP64" s="214"/>
      <c r="AQ64" s="212"/>
      <c r="AR64" s="215"/>
      <c r="AS64" s="4"/>
      <c r="AT64" s="4"/>
      <c r="AU64" s="4"/>
      <c r="AV64" s="4"/>
      <c r="AW64" s="4"/>
      <c r="AX64" s="4"/>
      <c r="AY64" s="4"/>
      <c r="AZ64" s="4"/>
      <c r="BC64" s="141" t="e">
        <f t="shared" si="16"/>
        <v>#DIV/0!</v>
      </c>
      <c r="BD64" s="141" t="e">
        <f t="shared" si="17"/>
        <v>#DIV/0!</v>
      </c>
      <c r="BE64" s="141" t="e">
        <f t="shared" si="18"/>
        <v>#DIV/0!</v>
      </c>
      <c r="BF64" s="279" t="s">
        <v>153</v>
      </c>
      <c r="BG64" s="279"/>
      <c r="BH64" s="279"/>
      <c r="BI64" s="155" t="e">
        <f>AVERAGE(BC57:BC66)</f>
        <v>#DIV/0!</v>
      </c>
    </row>
    <row r="65" spans="1:61" s="3" customFormat="1" x14ac:dyDescent="0.25">
      <c r="A65" s="99" t="str">
        <f t="shared" si="10"/>
        <v>2022-2023May</v>
      </c>
      <c r="B65" s="107" t="s">
        <v>32</v>
      </c>
      <c r="C65" s="204" t="s">
        <v>9</v>
      </c>
      <c r="D65" s="212"/>
      <c r="E65" s="213"/>
      <c r="F65" s="214"/>
      <c r="G65" s="214"/>
      <c r="H65" s="214"/>
      <c r="I65" s="214"/>
      <c r="J65" s="214"/>
      <c r="K65" s="214"/>
      <c r="L65" s="214"/>
      <c r="M65" s="212"/>
      <c r="N65" s="215"/>
      <c r="O65" s="213"/>
      <c r="P65" s="214"/>
      <c r="Q65" s="214"/>
      <c r="R65" s="214"/>
      <c r="S65" s="214"/>
      <c r="T65" s="214"/>
      <c r="U65" s="214"/>
      <c r="V65" s="214"/>
      <c r="W65" s="212"/>
      <c r="X65" s="215"/>
      <c r="Y65" s="213"/>
      <c r="Z65" s="214"/>
      <c r="AA65" s="214"/>
      <c r="AB65" s="214"/>
      <c r="AC65" s="214"/>
      <c r="AD65" s="214"/>
      <c r="AE65" s="214"/>
      <c r="AF65" s="214"/>
      <c r="AG65" s="212"/>
      <c r="AH65" s="215"/>
      <c r="AI65" s="213"/>
      <c r="AJ65" s="214"/>
      <c r="AK65" s="214"/>
      <c r="AL65" s="214"/>
      <c r="AM65" s="214"/>
      <c r="AN65" s="214"/>
      <c r="AO65" s="214"/>
      <c r="AP65" s="214"/>
      <c r="AQ65" s="212"/>
      <c r="AR65" s="215"/>
      <c r="AS65" s="4"/>
      <c r="AT65" s="4"/>
      <c r="AU65" s="4"/>
      <c r="AV65" s="4"/>
      <c r="AW65" s="4"/>
      <c r="AX65" s="4"/>
      <c r="AY65" s="4"/>
      <c r="AZ65" s="4"/>
      <c r="BC65" s="141" t="e">
        <f t="shared" si="16"/>
        <v>#DIV/0!</v>
      </c>
      <c r="BD65" s="141" t="e">
        <f t="shared" si="17"/>
        <v>#DIV/0!</v>
      </c>
      <c r="BE65" s="141" t="e">
        <f t="shared" si="18"/>
        <v>#DIV/0!</v>
      </c>
      <c r="BF65" s="279" t="s">
        <v>154</v>
      </c>
      <c r="BG65" s="279"/>
      <c r="BH65" s="279"/>
      <c r="BI65" s="155" t="e">
        <f>AVERAGE(BD57:BD66)</f>
        <v>#DIV/0!</v>
      </c>
    </row>
    <row r="66" spans="1:61" ht="15.75" thickBot="1" x14ac:dyDescent="0.3">
      <c r="A66" s="99" t="str">
        <f t="shared" si="10"/>
        <v>2022-2023June</v>
      </c>
      <c r="B66" s="108" t="s">
        <v>32</v>
      </c>
      <c r="C66" s="205" t="s">
        <v>10</v>
      </c>
      <c r="D66" s="216"/>
      <c r="E66" s="217"/>
      <c r="F66" s="218"/>
      <c r="G66" s="218"/>
      <c r="H66" s="218"/>
      <c r="I66" s="218"/>
      <c r="J66" s="218"/>
      <c r="K66" s="218"/>
      <c r="L66" s="218"/>
      <c r="M66" s="216"/>
      <c r="N66" s="219"/>
      <c r="O66" s="217"/>
      <c r="P66" s="218"/>
      <c r="Q66" s="218"/>
      <c r="R66" s="218"/>
      <c r="S66" s="218"/>
      <c r="T66" s="218"/>
      <c r="U66" s="218"/>
      <c r="V66" s="218"/>
      <c r="W66" s="216"/>
      <c r="X66" s="219"/>
      <c r="Y66" s="217"/>
      <c r="Z66" s="218"/>
      <c r="AA66" s="218"/>
      <c r="AB66" s="218"/>
      <c r="AC66" s="218"/>
      <c r="AD66" s="218"/>
      <c r="AE66" s="218"/>
      <c r="AF66" s="218"/>
      <c r="AG66" s="216"/>
      <c r="AH66" s="219"/>
      <c r="AI66" s="217"/>
      <c r="AJ66" s="218"/>
      <c r="AK66" s="218"/>
      <c r="AL66" s="218"/>
      <c r="AM66" s="218"/>
      <c r="AN66" s="218"/>
      <c r="AO66" s="218"/>
      <c r="AP66" s="218"/>
      <c r="AQ66" s="216"/>
      <c r="AR66" s="219"/>
      <c r="BC66" s="141" t="e">
        <f t="shared" si="16"/>
        <v>#DIV/0!</v>
      </c>
      <c r="BD66" s="141" t="e">
        <f t="shared" si="17"/>
        <v>#DIV/0!</v>
      </c>
      <c r="BE66" s="141" t="e">
        <f t="shared" si="18"/>
        <v>#DIV/0!</v>
      </c>
      <c r="BF66" s="279" t="s">
        <v>155</v>
      </c>
      <c r="BG66" s="279"/>
      <c r="BH66" s="279"/>
      <c r="BI66" s="155" t="e">
        <f>AVERAGE(BE57:BE66)</f>
        <v>#DIV/0!</v>
      </c>
    </row>
    <row r="67" spans="1:61" x14ac:dyDescent="0.25">
      <c r="A67" s="99" t="str">
        <f t="shared" si="10"/>
        <v>2023-2024September</v>
      </c>
      <c r="B67" s="106" t="s">
        <v>64</v>
      </c>
      <c r="C67" s="203" t="s">
        <v>1</v>
      </c>
      <c r="D67" s="208"/>
      <c r="E67" s="209"/>
      <c r="F67" s="210"/>
      <c r="G67" s="210"/>
      <c r="H67" s="210"/>
      <c r="I67" s="210"/>
      <c r="J67" s="210"/>
      <c r="K67" s="210"/>
      <c r="L67" s="210"/>
      <c r="M67" s="208"/>
      <c r="N67" s="211"/>
      <c r="O67" s="209"/>
      <c r="P67" s="210"/>
      <c r="Q67" s="210"/>
      <c r="R67" s="210"/>
      <c r="S67" s="210"/>
      <c r="T67" s="210"/>
      <c r="U67" s="210"/>
      <c r="V67" s="210"/>
      <c r="W67" s="208"/>
      <c r="X67" s="211"/>
      <c r="Y67" s="209"/>
      <c r="Z67" s="210"/>
      <c r="AA67" s="210"/>
      <c r="AB67" s="210"/>
      <c r="AC67" s="210"/>
      <c r="AD67" s="210"/>
      <c r="AE67" s="210"/>
      <c r="AF67" s="210"/>
      <c r="AG67" s="208"/>
      <c r="AH67" s="211"/>
      <c r="AI67" s="209"/>
      <c r="AJ67" s="210"/>
      <c r="AK67" s="210"/>
      <c r="AL67" s="210"/>
      <c r="AM67" s="210"/>
      <c r="AN67" s="210"/>
      <c r="AO67" s="210"/>
      <c r="AP67" s="210"/>
      <c r="AQ67" s="208"/>
      <c r="AR67" s="211"/>
      <c r="BC67" s="141" t="e">
        <f>$O67/$E67/$D67*100</f>
        <v>#DIV/0!</v>
      </c>
      <c r="BD67" s="141" t="e">
        <f t="shared" si="17"/>
        <v>#DIV/0!</v>
      </c>
      <c r="BE67" s="141" t="e">
        <f t="shared" si="18"/>
        <v>#DIV/0!</v>
      </c>
      <c r="BF67" s="103"/>
      <c r="BG67" s="103"/>
      <c r="BH67" s="103"/>
      <c r="BI67" s="103"/>
    </row>
    <row r="68" spans="1:61" x14ac:dyDescent="0.25">
      <c r="A68" s="99" t="str">
        <f t="shared" si="10"/>
        <v>2023-2024October</v>
      </c>
      <c r="B68" s="107" t="s">
        <v>64</v>
      </c>
      <c r="C68" s="204" t="s">
        <v>2</v>
      </c>
      <c r="D68" s="212"/>
      <c r="E68" s="213"/>
      <c r="F68" s="214"/>
      <c r="G68" s="214"/>
      <c r="H68" s="214"/>
      <c r="I68" s="214"/>
      <c r="J68" s="214"/>
      <c r="K68" s="214"/>
      <c r="L68" s="214"/>
      <c r="M68" s="212"/>
      <c r="N68" s="215"/>
      <c r="O68" s="213"/>
      <c r="P68" s="214"/>
      <c r="Q68" s="214"/>
      <c r="R68" s="214"/>
      <c r="S68" s="214"/>
      <c r="T68" s="214"/>
      <c r="U68" s="214"/>
      <c r="V68" s="214"/>
      <c r="W68" s="212"/>
      <c r="X68" s="215"/>
      <c r="Y68" s="213"/>
      <c r="Z68" s="214"/>
      <c r="AA68" s="214"/>
      <c r="AB68" s="214"/>
      <c r="AC68" s="214"/>
      <c r="AD68" s="214"/>
      <c r="AE68" s="214"/>
      <c r="AF68" s="214"/>
      <c r="AG68" s="212"/>
      <c r="AH68" s="215"/>
      <c r="AI68" s="213"/>
      <c r="AJ68" s="214"/>
      <c r="AK68" s="214"/>
      <c r="AL68" s="214"/>
      <c r="AM68" s="214"/>
      <c r="AN68" s="214"/>
      <c r="AO68" s="214"/>
      <c r="AP68" s="214"/>
      <c r="AQ68" s="212"/>
      <c r="AR68" s="215"/>
      <c r="BC68" s="141" t="e">
        <f t="shared" si="16"/>
        <v>#DIV/0!</v>
      </c>
      <c r="BD68" s="141" t="e">
        <f t="shared" si="17"/>
        <v>#DIV/0!</v>
      </c>
      <c r="BE68" s="141" t="e">
        <f t="shared" si="18"/>
        <v>#DIV/0!</v>
      </c>
      <c r="BF68" s="103"/>
      <c r="BG68" s="103"/>
      <c r="BH68" s="103"/>
      <c r="BI68" s="103"/>
    </row>
    <row r="69" spans="1:61" x14ac:dyDescent="0.25">
      <c r="A69" s="99" t="str">
        <f t="shared" si="10"/>
        <v>2023-2024November</v>
      </c>
      <c r="B69" s="107" t="s">
        <v>64</v>
      </c>
      <c r="C69" s="204" t="s">
        <v>3</v>
      </c>
      <c r="D69" s="212"/>
      <c r="E69" s="213"/>
      <c r="F69" s="214"/>
      <c r="G69" s="214"/>
      <c r="H69" s="214"/>
      <c r="I69" s="214"/>
      <c r="J69" s="214"/>
      <c r="K69" s="214"/>
      <c r="L69" s="214"/>
      <c r="M69" s="212"/>
      <c r="N69" s="215"/>
      <c r="O69" s="213"/>
      <c r="P69" s="214"/>
      <c r="Q69" s="214"/>
      <c r="R69" s="214"/>
      <c r="S69" s="214"/>
      <c r="T69" s="214"/>
      <c r="U69" s="214"/>
      <c r="V69" s="214"/>
      <c r="W69" s="212"/>
      <c r="X69" s="215"/>
      <c r="Y69" s="213"/>
      <c r="Z69" s="214"/>
      <c r="AA69" s="214"/>
      <c r="AB69" s="214"/>
      <c r="AC69" s="214"/>
      <c r="AD69" s="214"/>
      <c r="AE69" s="214"/>
      <c r="AF69" s="214"/>
      <c r="AG69" s="212"/>
      <c r="AH69" s="215"/>
      <c r="AI69" s="213"/>
      <c r="AJ69" s="214"/>
      <c r="AK69" s="214"/>
      <c r="AL69" s="214"/>
      <c r="AM69" s="214"/>
      <c r="AN69" s="214"/>
      <c r="AO69" s="214"/>
      <c r="AP69" s="214"/>
      <c r="AQ69" s="212"/>
      <c r="AR69" s="215"/>
      <c r="BC69" s="141" t="e">
        <f t="shared" si="16"/>
        <v>#DIV/0!</v>
      </c>
      <c r="BD69" s="141" t="e">
        <f t="shared" si="17"/>
        <v>#DIV/0!</v>
      </c>
      <c r="BE69" s="141" t="e">
        <f t="shared" si="18"/>
        <v>#DIV/0!</v>
      </c>
      <c r="BF69" s="103"/>
      <c r="BG69" s="103"/>
      <c r="BH69" s="103"/>
      <c r="BI69" s="103"/>
    </row>
    <row r="70" spans="1:61" x14ac:dyDescent="0.25">
      <c r="A70" s="99" t="str">
        <f t="shared" si="10"/>
        <v>2023-2024December</v>
      </c>
      <c r="B70" s="107" t="s">
        <v>64</v>
      </c>
      <c r="C70" s="204" t="s">
        <v>4</v>
      </c>
      <c r="D70" s="212"/>
      <c r="E70" s="213"/>
      <c r="F70" s="214"/>
      <c r="G70" s="214"/>
      <c r="H70" s="214"/>
      <c r="I70" s="214"/>
      <c r="J70" s="214"/>
      <c r="K70" s="214"/>
      <c r="L70" s="214"/>
      <c r="M70" s="212"/>
      <c r="N70" s="215"/>
      <c r="O70" s="213"/>
      <c r="P70" s="214"/>
      <c r="Q70" s="214"/>
      <c r="R70" s="214"/>
      <c r="S70" s="214"/>
      <c r="T70" s="214"/>
      <c r="U70" s="214"/>
      <c r="V70" s="214"/>
      <c r="W70" s="212"/>
      <c r="X70" s="215"/>
      <c r="Y70" s="213"/>
      <c r="Z70" s="214"/>
      <c r="AA70" s="214"/>
      <c r="AB70" s="214"/>
      <c r="AC70" s="214"/>
      <c r="AD70" s="214"/>
      <c r="AE70" s="214"/>
      <c r="AF70" s="214"/>
      <c r="AG70" s="212"/>
      <c r="AH70" s="215"/>
      <c r="AI70" s="213"/>
      <c r="AJ70" s="214"/>
      <c r="AK70" s="214"/>
      <c r="AL70" s="214"/>
      <c r="AM70" s="214"/>
      <c r="AN70" s="214"/>
      <c r="AO70" s="214"/>
      <c r="AP70" s="214"/>
      <c r="AQ70" s="212"/>
      <c r="AR70" s="215"/>
      <c r="BC70" s="141" t="e">
        <f t="shared" si="16"/>
        <v>#DIV/0!</v>
      </c>
      <c r="BD70" s="141" t="e">
        <f t="shared" si="17"/>
        <v>#DIV/0!</v>
      </c>
      <c r="BE70" s="141" t="e">
        <f t="shared" si="18"/>
        <v>#DIV/0!</v>
      </c>
      <c r="BF70" s="103"/>
      <c r="BG70" s="103"/>
      <c r="BH70" s="103"/>
      <c r="BI70" s="103"/>
    </row>
    <row r="71" spans="1:61" x14ac:dyDescent="0.25">
      <c r="A71" s="99" t="str">
        <f t="shared" si="10"/>
        <v>2023-2024January</v>
      </c>
      <c r="B71" s="107" t="s">
        <v>64</v>
      </c>
      <c r="C71" s="204" t="s">
        <v>5</v>
      </c>
      <c r="D71" s="212"/>
      <c r="E71" s="213"/>
      <c r="F71" s="214"/>
      <c r="G71" s="214"/>
      <c r="H71" s="214"/>
      <c r="I71" s="214"/>
      <c r="J71" s="214"/>
      <c r="K71" s="214"/>
      <c r="L71" s="214"/>
      <c r="M71" s="212"/>
      <c r="N71" s="215"/>
      <c r="O71" s="213"/>
      <c r="P71" s="214"/>
      <c r="Q71" s="214"/>
      <c r="R71" s="214"/>
      <c r="S71" s="214"/>
      <c r="T71" s="214"/>
      <c r="U71" s="214"/>
      <c r="V71" s="214"/>
      <c r="W71" s="212"/>
      <c r="X71" s="215"/>
      <c r="Y71" s="213"/>
      <c r="Z71" s="214"/>
      <c r="AA71" s="214"/>
      <c r="AB71" s="214"/>
      <c r="AC71" s="214"/>
      <c r="AD71" s="214"/>
      <c r="AE71" s="214"/>
      <c r="AF71" s="214"/>
      <c r="AG71" s="212"/>
      <c r="AH71" s="215"/>
      <c r="AI71" s="213"/>
      <c r="AJ71" s="214"/>
      <c r="AK71" s="214"/>
      <c r="AL71" s="214"/>
      <c r="AM71" s="214"/>
      <c r="AN71" s="214"/>
      <c r="AO71" s="214"/>
      <c r="AP71" s="214"/>
      <c r="AQ71" s="212"/>
      <c r="AR71" s="215"/>
      <c r="BC71" s="141" t="e">
        <f t="shared" si="16"/>
        <v>#DIV/0!</v>
      </c>
      <c r="BD71" s="141" t="e">
        <f t="shared" si="17"/>
        <v>#DIV/0!</v>
      </c>
      <c r="BE71" s="141" t="e">
        <f t="shared" si="18"/>
        <v>#DIV/0!</v>
      </c>
      <c r="BF71" s="103"/>
      <c r="BG71" s="103"/>
      <c r="BH71" s="103"/>
      <c r="BI71" s="103"/>
    </row>
    <row r="72" spans="1:61" x14ac:dyDescent="0.25">
      <c r="A72" s="99" t="str">
        <f t="shared" si="10"/>
        <v>2023-2024February</v>
      </c>
      <c r="B72" s="107" t="s">
        <v>64</v>
      </c>
      <c r="C72" s="204" t="s">
        <v>6</v>
      </c>
      <c r="D72" s="212"/>
      <c r="E72" s="213"/>
      <c r="F72" s="214"/>
      <c r="G72" s="214"/>
      <c r="H72" s="214"/>
      <c r="I72" s="214"/>
      <c r="J72" s="214"/>
      <c r="K72" s="214"/>
      <c r="L72" s="214"/>
      <c r="M72" s="212"/>
      <c r="N72" s="215"/>
      <c r="O72" s="213"/>
      <c r="P72" s="214"/>
      <c r="Q72" s="214"/>
      <c r="R72" s="214"/>
      <c r="S72" s="214"/>
      <c r="T72" s="214"/>
      <c r="U72" s="214"/>
      <c r="V72" s="214"/>
      <c r="W72" s="212"/>
      <c r="X72" s="215"/>
      <c r="Y72" s="213"/>
      <c r="Z72" s="214"/>
      <c r="AA72" s="214"/>
      <c r="AB72" s="214"/>
      <c r="AC72" s="214"/>
      <c r="AD72" s="214"/>
      <c r="AE72" s="214"/>
      <c r="AF72" s="214"/>
      <c r="AG72" s="212"/>
      <c r="AH72" s="215"/>
      <c r="AI72" s="213"/>
      <c r="AJ72" s="214"/>
      <c r="AK72" s="214"/>
      <c r="AL72" s="214"/>
      <c r="AM72" s="214"/>
      <c r="AN72" s="214"/>
      <c r="AO72" s="214"/>
      <c r="AP72" s="214"/>
      <c r="AQ72" s="212"/>
      <c r="AR72" s="215"/>
      <c r="BC72" s="141" t="e">
        <f t="shared" si="16"/>
        <v>#DIV/0!</v>
      </c>
      <c r="BD72" s="141" t="e">
        <f t="shared" si="17"/>
        <v>#DIV/0!</v>
      </c>
      <c r="BE72" s="141" t="e">
        <f t="shared" si="18"/>
        <v>#DIV/0!</v>
      </c>
      <c r="BF72" s="103"/>
      <c r="BG72" s="103"/>
      <c r="BH72" s="103"/>
      <c r="BI72" s="103"/>
    </row>
    <row r="73" spans="1:61" x14ac:dyDescent="0.25">
      <c r="A73" s="99" t="str">
        <f t="shared" si="10"/>
        <v>2023-2024March</v>
      </c>
      <c r="B73" s="107" t="s">
        <v>64</v>
      </c>
      <c r="C73" s="204" t="s">
        <v>7</v>
      </c>
      <c r="D73" s="212"/>
      <c r="E73" s="213"/>
      <c r="F73" s="214"/>
      <c r="G73" s="214"/>
      <c r="H73" s="214"/>
      <c r="I73" s="214"/>
      <c r="J73" s="214"/>
      <c r="K73" s="214"/>
      <c r="L73" s="214"/>
      <c r="M73" s="212"/>
      <c r="N73" s="215"/>
      <c r="O73" s="213"/>
      <c r="P73" s="214"/>
      <c r="Q73" s="214"/>
      <c r="R73" s="214"/>
      <c r="S73" s="214"/>
      <c r="T73" s="214"/>
      <c r="U73" s="214"/>
      <c r="V73" s="214"/>
      <c r="W73" s="212"/>
      <c r="X73" s="215"/>
      <c r="Y73" s="213"/>
      <c r="Z73" s="214"/>
      <c r="AA73" s="214"/>
      <c r="AB73" s="214"/>
      <c r="AC73" s="214"/>
      <c r="AD73" s="214"/>
      <c r="AE73" s="214"/>
      <c r="AF73" s="214"/>
      <c r="AG73" s="212"/>
      <c r="AH73" s="215"/>
      <c r="AI73" s="213"/>
      <c r="AJ73" s="214"/>
      <c r="AK73" s="214"/>
      <c r="AL73" s="214"/>
      <c r="AM73" s="214"/>
      <c r="AN73" s="214"/>
      <c r="AO73" s="214"/>
      <c r="AP73" s="214"/>
      <c r="AQ73" s="212"/>
      <c r="AR73" s="215"/>
      <c r="BC73" s="141" t="e">
        <f t="shared" si="16"/>
        <v>#DIV/0!</v>
      </c>
      <c r="BD73" s="141" t="e">
        <f t="shared" si="17"/>
        <v>#DIV/0!</v>
      </c>
      <c r="BE73" s="141" t="e">
        <f t="shared" si="18"/>
        <v>#DIV/0!</v>
      </c>
      <c r="BF73" s="278" t="s">
        <v>156</v>
      </c>
      <c r="BG73" s="278"/>
      <c r="BH73" s="278"/>
      <c r="BI73" s="141"/>
    </row>
    <row r="74" spans="1:61" x14ac:dyDescent="0.25">
      <c r="A74" s="99" t="str">
        <f t="shared" si="10"/>
        <v>2023-2024April</v>
      </c>
      <c r="B74" s="107" t="s">
        <v>64</v>
      </c>
      <c r="C74" s="204" t="s">
        <v>8</v>
      </c>
      <c r="D74" s="212"/>
      <c r="E74" s="213"/>
      <c r="F74" s="214"/>
      <c r="G74" s="214"/>
      <c r="H74" s="214"/>
      <c r="I74" s="214"/>
      <c r="J74" s="214"/>
      <c r="K74" s="214"/>
      <c r="L74" s="214"/>
      <c r="M74" s="212"/>
      <c r="N74" s="215"/>
      <c r="O74" s="213"/>
      <c r="P74" s="214"/>
      <c r="Q74" s="214"/>
      <c r="R74" s="214"/>
      <c r="S74" s="214"/>
      <c r="T74" s="214"/>
      <c r="U74" s="214"/>
      <c r="V74" s="214"/>
      <c r="W74" s="212"/>
      <c r="X74" s="215"/>
      <c r="Y74" s="213"/>
      <c r="Z74" s="214"/>
      <c r="AA74" s="214"/>
      <c r="AB74" s="214"/>
      <c r="AC74" s="214"/>
      <c r="AD74" s="214"/>
      <c r="AE74" s="214"/>
      <c r="AF74" s="214"/>
      <c r="AG74" s="212"/>
      <c r="AH74" s="215"/>
      <c r="AI74" s="213"/>
      <c r="AJ74" s="214"/>
      <c r="AK74" s="214"/>
      <c r="AL74" s="214"/>
      <c r="AM74" s="214"/>
      <c r="AN74" s="214"/>
      <c r="AO74" s="214"/>
      <c r="AP74" s="214"/>
      <c r="AQ74" s="212"/>
      <c r="AR74" s="215"/>
      <c r="BC74" s="141" t="e">
        <f t="shared" si="16"/>
        <v>#DIV/0!</v>
      </c>
      <c r="BD74" s="141" t="e">
        <f t="shared" si="17"/>
        <v>#DIV/0!</v>
      </c>
      <c r="BE74" s="141" t="e">
        <f t="shared" si="18"/>
        <v>#DIV/0!</v>
      </c>
      <c r="BF74" s="279" t="s">
        <v>153</v>
      </c>
      <c r="BG74" s="279"/>
      <c r="BH74" s="279"/>
      <c r="BI74" s="155" t="e">
        <f>AVERAGE(BC67:BC76)</f>
        <v>#DIV/0!</v>
      </c>
    </row>
    <row r="75" spans="1:61" x14ac:dyDescent="0.25">
      <c r="A75" s="99" t="str">
        <f t="shared" si="10"/>
        <v>2023-2024May</v>
      </c>
      <c r="B75" s="107" t="s">
        <v>64</v>
      </c>
      <c r="C75" s="204" t="s">
        <v>9</v>
      </c>
      <c r="D75" s="212"/>
      <c r="E75" s="213"/>
      <c r="F75" s="214"/>
      <c r="G75" s="214"/>
      <c r="H75" s="214"/>
      <c r="I75" s="214"/>
      <c r="J75" s="214"/>
      <c r="K75" s="214"/>
      <c r="L75" s="214"/>
      <c r="M75" s="212"/>
      <c r="N75" s="215"/>
      <c r="O75" s="213"/>
      <c r="P75" s="214"/>
      <c r="Q75" s="214"/>
      <c r="R75" s="214"/>
      <c r="S75" s="214"/>
      <c r="T75" s="214"/>
      <c r="U75" s="214"/>
      <c r="V75" s="214"/>
      <c r="W75" s="212"/>
      <c r="X75" s="215"/>
      <c r="Y75" s="213"/>
      <c r="Z75" s="214"/>
      <c r="AA75" s="214"/>
      <c r="AB75" s="214"/>
      <c r="AC75" s="214"/>
      <c r="AD75" s="214"/>
      <c r="AE75" s="214"/>
      <c r="AF75" s="214"/>
      <c r="AG75" s="212"/>
      <c r="AH75" s="215"/>
      <c r="AI75" s="213"/>
      <c r="AJ75" s="214"/>
      <c r="AK75" s="214"/>
      <c r="AL75" s="214"/>
      <c r="AM75" s="214"/>
      <c r="AN75" s="214"/>
      <c r="AO75" s="214"/>
      <c r="AP75" s="214"/>
      <c r="AQ75" s="212"/>
      <c r="AR75" s="215"/>
      <c r="BC75" s="141" t="e">
        <f t="shared" si="16"/>
        <v>#DIV/0!</v>
      </c>
      <c r="BD75" s="141" t="e">
        <f t="shared" si="17"/>
        <v>#DIV/0!</v>
      </c>
      <c r="BE75" s="141" t="e">
        <f t="shared" si="18"/>
        <v>#DIV/0!</v>
      </c>
      <c r="BF75" s="279" t="s">
        <v>154</v>
      </c>
      <c r="BG75" s="279"/>
      <c r="BH75" s="279"/>
      <c r="BI75" s="155" t="e">
        <f>AVERAGE(BD67:BD76)</f>
        <v>#DIV/0!</v>
      </c>
    </row>
    <row r="76" spans="1:61" ht="15.75" thickBot="1" x14ac:dyDescent="0.3">
      <c r="A76" s="99" t="str">
        <f t="shared" si="10"/>
        <v>2023-2024June</v>
      </c>
      <c r="B76" s="108" t="s">
        <v>64</v>
      </c>
      <c r="C76" s="205" t="s">
        <v>10</v>
      </c>
      <c r="D76" s="216"/>
      <c r="E76" s="217"/>
      <c r="F76" s="218"/>
      <c r="G76" s="218"/>
      <c r="H76" s="218"/>
      <c r="I76" s="218"/>
      <c r="J76" s="218"/>
      <c r="K76" s="218"/>
      <c r="L76" s="218"/>
      <c r="M76" s="216"/>
      <c r="N76" s="219"/>
      <c r="O76" s="217"/>
      <c r="P76" s="218"/>
      <c r="Q76" s="218"/>
      <c r="R76" s="218"/>
      <c r="S76" s="218"/>
      <c r="T76" s="218"/>
      <c r="U76" s="218"/>
      <c r="V76" s="218"/>
      <c r="W76" s="216"/>
      <c r="X76" s="219"/>
      <c r="Y76" s="217"/>
      <c r="Z76" s="218"/>
      <c r="AA76" s="218"/>
      <c r="AB76" s="218"/>
      <c r="AC76" s="218"/>
      <c r="AD76" s="218"/>
      <c r="AE76" s="218"/>
      <c r="AF76" s="218"/>
      <c r="AG76" s="216"/>
      <c r="AH76" s="219"/>
      <c r="AI76" s="217"/>
      <c r="AJ76" s="218"/>
      <c r="AK76" s="218"/>
      <c r="AL76" s="218"/>
      <c r="AM76" s="218"/>
      <c r="AN76" s="218"/>
      <c r="AO76" s="218"/>
      <c r="AP76" s="218"/>
      <c r="AQ76" s="216"/>
      <c r="AR76" s="219"/>
      <c r="BC76" s="141" t="e">
        <f t="shared" si="16"/>
        <v>#DIV/0!</v>
      </c>
      <c r="BD76" s="141" t="e">
        <f t="shared" si="17"/>
        <v>#DIV/0!</v>
      </c>
      <c r="BE76" s="141" t="e">
        <f t="shared" si="18"/>
        <v>#DIV/0!</v>
      </c>
      <c r="BF76" s="279" t="s">
        <v>155</v>
      </c>
      <c r="BG76" s="279"/>
      <c r="BH76" s="279"/>
      <c r="BI76" s="155" t="e">
        <f>AVERAGE(BE67:BE76)</f>
        <v>#DIV/0!</v>
      </c>
    </row>
    <row r="77" spans="1:61" x14ac:dyDescent="0.25">
      <c r="A77" s="99" t="str">
        <f t="shared" si="10"/>
        <v>2024-2025September</v>
      </c>
      <c r="B77" s="106" t="s">
        <v>65</v>
      </c>
      <c r="C77" s="203" t="s">
        <v>1</v>
      </c>
      <c r="D77" s="208"/>
      <c r="E77" s="209"/>
      <c r="F77" s="210"/>
      <c r="G77" s="210"/>
      <c r="H77" s="210"/>
      <c r="I77" s="210"/>
      <c r="J77" s="210"/>
      <c r="K77" s="210"/>
      <c r="L77" s="210"/>
      <c r="M77" s="208"/>
      <c r="N77" s="211"/>
      <c r="O77" s="209"/>
      <c r="P77" s="210"/>
      <c r="Q77" s="210"/>
      <c r="R77" s="210"/>
      <c r="S77" s="210"/>
      <c r="T77" s="210"/>
      <c r="U77" s="210"/>
      <c r="V77" s="210"/>
      <c r="W77" s="208"/>
      <c r="X77" s="211"/>
      <c r="Y77" s="209"/>
      <c r="Z77" s="210"/>
      <c r="AA77" s="210"/>
      <c r="AB77" s="210"/>
      <c r="AC77" s="210"/>
      <c r="AD77" s="210"/>
      <c r="AE77" s="210"/>
      <c r="AF77" s="210"/>
      <c r="AG77" s="208"/>
      <c r="AH77" s="211"/>
      <c r="AI77" s="209"/>
      <c r="AJ77" s="210"/>
      <c r="AK77" s="210"/>
      <c r="AL77" s="210"/>
      <c r="AM77" s="210"/>
      <c r="AN77" s="210"/>
      <c r="AO77" s="210"/>
      <c r="AP77" s="210"/>
      <c r="AQ77" s="208"/>
      <c r="AR77" s="211"/>
      <c r="BC77" s="141" t="e">
        <f>$O77/$E77/$D77*100</f>
        <v>#DIV/0!</v>
      </c>
      <c r="BD77" s="141" t="e">
        <f t="shared" si="17"/>
        <v>#DIV/0!</v>
      </c>
      <c r="BE77" s="141" t="e">
        <f t="shared" si="18"/>
        <v>#DIV/0!</v>
      </c>
      <c r="BF77" s="103"/>
      <c r="BG77" s="103"/>
      <c r="BH77" s="103"/>
      <c r="BI77" s="103"/>
    </row>
    <row r="78" spans="1:61" x14ac:dyDescent="0.25">
      <c r="A78" s="99" t="str">
        <f t="shared" si="10"/>
        <v>2024-2025October</v>
      </c>
      <c r="B78" s="107" t="s">
        <v>65</v>
      </c>
      <c r="C78" s="204" t="s">
        <v>2</v>
      </c>
      <c r="D78" s="212"/>
      <c r="E78" s="213"/>
      <c r="F78" s="214"/>
      <c r="G78" s="214"/>
      <c r="H78" s="214"/>
      <c r="I78" s="214"/>
      <c r="J78" s="214"/>
      <c r="K78" s="214"/>
      <c r="L78" s="214"/>
      <c r="M78" s="212"/>
      <c r="N78" s="215"/>
      <c r="O78" s="213"/>
      <c r="P78" s="214"/>
      <c r="Q78" s="214"/>
      <c r="R78" s="214"/>
      <c r="S78" s="214"/>
      <c r="T78" s="214"/>
      <c r="U78" s="214"/>
      <c r="V78" s="214"/>
      <c r="W78" s="212"/>
      <c r="X78" s="215"/>
      <c r="Y78" s="213"/>
      <c r="Z78" s="214"/>
      <c r="AA78" s="214"/>
      <c r="AB78" s="214"/>
      <c r="AC78" s="214"/>
      <c r="AD78" s="214"/>
      <c r="AE78" s="214"/>
      <c r="AF78" s="214"/>
      <c r="AG78" s="212"/>
      <c r="AH78" s="215"/>
      <c r="AI78" s="213"/>
      <c r="AJ78" s="214"/>
      <c r="AK78" s="214"/>
      <c r="AL78" s="214"/>
      <c r="AM78" s="214"/>
      <c r="AN78" s="214"/>
      <c r="AO78" s="214"/>
      <c r="AP78" s="214"/>
      <c r="AQ78" s="212"/>
      <c r="AR78" s="215"/>
      <c r="BC78" s="141" t="e">
        <f t="shared" si="16"/>
        <v>#DIV/0!</v>
      </c>
      <c r="BD78" s="141" t="e">
        <f t="shared" si="17"/>
        <v>#DIV/0!</v>
      </c>
      <c r="BE78" s="141" t="e">
        <f t="shared" si="18"/>
        <v>#DIV/0!</v>
      </c>
      <c r="BF78" s="103"/>
      <c r="BG78" s="103"/>
      <c r="BH78" s="103"/>
      <c r="BI78" s="103"/>
    </row>
    <row r="79" spans="1:61" x14ac:dyDescent="0.25">
      <c r="A79" s="99" t="str">
        <f t="shared" si="10"/>
        <v>2024-2025November</v>
      </c>
      <c r="B79" s="107" t="s">
        <v>65</v>
      </c>
      <c r="C79" s="204" t="s">
        <v>3</v>
      </c>
      <c r="D79" s="212"/>
      <c r="E79" s="213"/>
      <c r="F79" s="214"/>
      <c r="G79" s="214"/>
      <c r="H79" s="214"/>
      <c r="I79" s="214"/>
      <c r="J79" s="214"/>
      <c r="K79" s="214"/>
      <c r="L79" s="214"/>
      <c r="M79" s="212"/>
      <c r="N79" s="215"/>
      <c r="O79" s="213"/>
      <c r="P79" s="214"/>
      <c r="Q79" s="214"/>
      <c r="R79" s="214"/>
      <c r="S79" s="214"/>
      <c r="T79" s="214"/>
      <c r="U79" s="214"/>
      <c r="V79" s="214"/>
      <c r="W79" s="212"/>
      <c r="X79" s="215"/>
      <c r="Y79" s="213"/>
      <c r="Z79" s="214"/>
      <c r="AA79" s="214"/>
      <c r="AB79" s="214"/>
      <c r="AC79" s="214"/>
      <c r="AD79" s="214"/>
      <c r="AE79" s="214"/>
      <c r="AF79" s="214"/>
      <c r="AG79" s="212"/>
      <c r="AH79" s="215"/>
      <c r="AI79" s="213"/>
      <c r="AJ79" s="214"/>
      <c r="AK79" s="214"/>
      <c r="AL79" s="214"/>
      <c r="AM79" s="214"/>
      <c r="AN79" s="214"/>
      <c r="AO79" s="214"/>
      <c r="AP79" s="214"/>
      <c r="AQ79" s="212"/>
      <c r="AR79" s="215"/>
      <c r="BC79" s="141" t="e">
        <f t="shared" si="16"/>
        <v>#DIV/0!</v>
      </c>
      <c r="BD79" s="141" t="e">
        <f t="shared" si="17"/>
        <v>#DIV/0!</v>
      </c>
      <c r="BE79" s="141" t="e">
        <f t="shared" si="18"/>
        <v>#DIV/0!</v>
      </c>
      <c r="BF79" s="103"/>
      <c r="BG79" s="103"/>
      <c r="BH79" s="103"/>
      <c r="BI79" s="103"/>
    </row>
    <row r="80" spans="1:61" x14ac:dyDescent="0.25">
      <c r="A80" s="99" t="str">
        <f t="shared" si="10"/>
        <v>2024-2025December</v>
      </c>
      <c r="B80" s="107" t="s">
        <v>65</v>
      </c>
      <c r="C80" s="204" t="s">
        <v>4</v>
      </c>
      <c r="D80" s="212"/>
      <c r="E80" s="213"/>
      <c r="F80" s="214"/>
      <c r="G80" s="214"/>
      <c r="H80" s="214"/>
      <c r="I80" s="214"/>
      <c r="J80" s="214"/>
      <c r="K80" s="214"/>
      <c r="L80" s="214"/>
      <c r="M80" s="212"/>
      <c r="N80" s="215"/>
      <c r="O80" s="213"/>
      <c r="P80" s="214"/>
      <c r="Q80" s="214"/>
      <c r="R80" s="214"/>
      <c r="S80" s="214"/>
      <c r="T80" s="214"/>
      <c r="U80" s="214"/>
      <c r="V80" s="214"/>
      <c r="W80" s="212"/>
      <c r="X80" s="215"/>
      <c r="Y80" s="213"/>
      <c r="Z80" s="214"/>
      <c r="AA80" s="214"/>
      <c r="AB80" s="214"/>
      <c r="AC80" s="214"/>
      <c r="AD80" s="214"/>
      <c r="AE80" s="214"/>
      <c r="AF80" s="214"/>
      <c r="AG80" s="212"/>
      <c r="AH80" s="215"/>
      <c r="AI80" s="213"/>
      <c r="AJ80" s="214"/>
      <c r="AK80" s="214"/>
      <c r="AL80" s="214"/>
      <c r="AM80" s="214"/>
      <c r="AN80" s="214"/>
      <c r="AO80" s="214"/>
      <c r="AP80" s="214"/>
      <c r="AQ80" s="212"/>
      <c r="AR80" s="215"/>
      <c r="BC80" s="141" t="e">
        <f t="shared" si="16"/>
        <v>#DIV/0!</v>
      </c>
      <c r="BD80" s="141" t="e">
        <f t="shared" si="17"/>
        <v>#DIV/0!</v>
      </c>
      <c r="BE80" s="141" t="e">
        <f t="shared" si="18"/>
        <v>#DIV/0!</v>
      </c>
      <c r="BF80" s="103"/>
      <c r="BG80" s="103"/>
      <c r="BH80" s="103"/>
      <c r="BI80" s="103"/>
    </row>
    <row r="81" spans="1:61" x14ac:dyDescent="0.25">
      <c r="A81" s="99" t="str">
        <f t="shared" si="10"/>
        <v>2024-2025January</v>
      </c>
      <c r="B81" s="107" t="s">
        <v>65</v>
      </c>
      <c r="C81" s="204" t="s">
        <v>5</v>
      </c>
      <c r="D81" s="212"/>
      <c r="E81" s="213"/>
      <c r="F81" s="214"/>
      <c r="G81" s="214"/>
      <c r="H81" s="214"/>
      <c r="I81" s="214"/>
      <c r="J81" s="214"/>
      <c r="K81" s="214"/>
      <c r="L81" s="214"/>
      <c r="M81" s="212"/>
      <c r="N81" s="215"/>
      <c r="O81" s="213"/>
      <c r="P81" s="214"/>
      <c r="Q81" s="214"/>
      <c r="R81" s="214"/>
      <c r="S81" s="214"/>
      <c r="T81" s="214"/>
      <c r="U81" s="214"/>
      <c r="V81" s="214"/>
      <c r="W81" s="212"/>
      <c r="X81" s="215"/>
      <c r="Y81" s="213"/>
      <c r="Z81" s="214"/>
      <c r="AA81" s="214"/>
      <c r="AB81" s="214"/>
      <c r="AC81" s="214"/>
      <c r="AD81" s="214"/>
      <c r="AE81" s="214"/>
      <c r="AF81" s="214"/>
      <c r="AG81" s="212"/>
      <c r="AH81" s="215"/>
      <c r="AI81" s="213"/>
      <c r="AJ81" s="214"/>
      <c r="AK81" s="214"/>
      <c r="AL81" s="214"/>
      <c r="AM81" s="214"/>
      <c r="AN81" s="214"/>
      <c r="AO81" s="214"/>
      <c r="AP81" s="214"/>
      <c r="AQ81" s="212"/>
      <c r="AR81" s="215"/>
      <c r="BC81" s="141" t="e">
        <f t="shared" si="16"/>
        <v>#DIV/0!</v>
      </c>
      <c r="BD81" s="141" t="e">
        <f t="shared" si="17"/>
        <v>#DIV/0!</v>
      </c>
      <c r="BE81" s="141" t="e">
        <f t="shared" si="18"/>
        <v>#DIV/0!</v>
      </c>
      <c r="BF81" s="103"/>
      <c r="BG81" s="103"/>
      <c r="BH81" s="103"/>
      <c r="BI81" s="103"/>
    </row>
    <row r="82" spans="1:61" x14ac:dyDescent="0.25">
      <c r="A82" s="99" t="str">
        <f t="shared" si="10"/>
        <v>2024-2025February</v>
      </c>
      <c r="B82" s="107" t="s">
        <v>65</v>
      </c>
      <c r="C82" s="204" t="s">
        <v>6</v>
      </c>
      <c r="D82" s="212"/>
      <c r="E82" s="213"/>
      <c r="F82" s="214"/>
      <c r="G82" s="214"/>
      <c r="H82" s="214"/>
      <c r="I82" s="214"/>
      <c r="J82" s="214"/>
      <c r="K82" s="214"/>
      <c r="L82" s="214"/>
      <c r="M82" s="212"/>
      <c r="N82" s="215"/>
      <c r="O82" s="213"/>
      <c r="P82" s="214"/>
      <c r="Q82" s="214"/>
      <c r="R82" s="214"/>
      <c r="S82" s="214"/>
      <c r="T82" s="214"/>
      <c r="U82" s="214"/>
      <c r="V82" s="214"/>
      <c r="W82" s="212"/>
      <c r="X82" s="215"/>
      <c r="Y82" s="213"/>
      <c r="Z82" s="214"/>
      <c r="AA82" s="214"/>
      <c r="AB82" s="214"/>
      <c r="AC82" s="214"/>
      <c r="AD82" s="214"/>
      <c r="AE82" s="214"/>
      <c r="AF82" s="214"/>
      <c r="AG82" s="212"/>
      <c r="AH82" s="215"/>
      <c r="AI82" s="213"/>
      <c r="AJ82" s="214"/>
      <c r="AK82" s="214"/>
      <c r="AL82" s="214"/>
      <c r="AM82" s="214"/>
      <c r="AN82" s="214"/>
      <c r="AO82" s="214"/>
      <c r="AP82" s="214"/>
      <c r="AQ82" s="212"/>
      <c r="AR82" s="215"/>
      <c r="BC82" s="141" t="e">
        <f t="shared" si="16"/>
        <v>#DIV/0!</v>
      </c>
      <c r="BD82" s="141" t="e">
        <f t="shared" si="17"/>
        <v>#DIV/0!</v>
      </c>
      <c r="BE82" s="141" t="e">
        <f t="shared" si="18"/>
        <v>#DIV/0!</v>
      </c>
      <c r="BF82" s="103"/>
      <c r="BG82" s="103"/>
      <c r="BH82" s="103"/>
      <c r="BI82" s="103"/>
    </row>
    <row r="83" spans="1:61" x14ac:dyDescent="0.25">
      <c r="A83" s="99" t="str">
        <f t="shared" si="10"/>
        <v>2024-2025March</v>
      </c>
      <c r="B83" s="107" t="s">
        <v>65</v>
      </c>
      <c r="C83" s="204" t="s">
        <v>7</v>
      </c>
      <c r="D83" s="212"/>
      <c r="E83" s="213"/>
      <c r="F83" s="214"/>
      <c r="G83" s="214"/>
      <c r="H83" s="214"/>
      <c r="I83" s="214"/>
      <c r="J83" s="214"/>
      <c r="K83" s="214"/>
      <c r="L83" s="214"/>
      <c r="M83" s="212"/>
      <c r="N83" s="215"/>
      <c r="O83" s="213"/>
      <c r="P83" s="214"/>
      <c r="Q83" s="214"/>
      <c r="R83" s="214"/>
      <c r="S83" s="214"/>
      <c r="T83" s="214"/>
      <c r="U83" s="214"/>
      <c r="V83" s="214"/>
      <c r="W83" s="212"/>
      <c r="X83" s="215"/>
      <c r="Y83" s="213"/>
      <c r="Z83" s="214"/>
      <c r="AA83" s="214"/>
      <c r="AB83" s="214"/>
      <c r="AC83" s="214"/>
      <c r="AD83" s="214"/>
      <c r="AE83" s="214"/>
      <c r="AF83" s="214"/>
      <c r="AG83" s="212"/>
      <c r="AH83" s="215"/>
      <c r="AI83" s="213"/>
      <c r="AJ83" s="214"/>
      <c r="AK83" s="214"/>
      <c r="AL83" s="214"/>
      <c r="AM83" s="214"/>
      <c r="AN83" s="214"/>
      <c r="AO83" s="214"/>
      <c r="AP83" s="214"/>
      <c r="AQ83" s="212"/>
      <c r="AR83" s="215"/>
      <c r="BC83" s="141" t="e">
        <f t="shared" si="16"/>
        <v>#DIV/0!</v>
      </c>
      <c r="BD83" s="141" t="e">
        <f t="shared" si="17"/>
        <v>#DIV/0!</v>
      </c>
      <c r="BE83" s="141" t="e">
        <f t="shared" si="18"/>
        <v>#DIV/0!</v>
      </c>
      <c r="BF83" s="278" t="s">
        <v>157</v>
      </c>
      <c r="BG83" s="278"/>
      <c r="BH83" s="278"/>
      <c r="BI83" s="141"/>
    </row>
    <row r="84" spans="1:61" x14ac:dyDescent="0.25">
      <c r="A84" s="99" t="str">
        <f t="shared" si="10"/>
        <v>2024-2025April</v>
      </c>
      <c r="B84" s="107" t="s">
        <v>65</v>
      </c>
      <c r="C84" s="204" t="s">
        <v>8</v>
      </c>
      <c r="D84" s="212"/>
      <c r="E84" s="213"/>
      <c r="F84" s="214"/>
      <c r="G84" s="214"/>
      <c r="H84" s="214"/>
      <c r="I84" s="214"/>
      <c r="J84" s="214"/>
      <c r="K84" s="214"/>
      <c r="L84" s="214"/>
      <c r="M84" s="212"/>
      <c r="N84" s="215"/>
      <c r="O84" s="213"/>
      <c r="P84" s="214"/>
      <c r="Q84" s="214"/>
      <c r="R84" s="214"/>
      <c r="S84" s="214"/>
      <c r="T84" s="214"/>
      <c r="U84" s="214"/>
      <c r="V84" s="214"/>
      <c r="W84" s="212"/>
      <c r="X84" s="215"/>
      <c r="Y84" s="213"/>
      <c r="Z84" s="214"/>
      <c r="AA84" s="214"/>
      <c r="AB84" s="214"/>
      <c r="AC84" s="214"/>
      <c r="AD84" s="214"/>
      <c r="AE84" s="214"/>
      <c r="AF84" s="214"/>
      <c r="AG84" s="212"/>
      <c r="AH84" s="215"/>
      <c r="AI84" s="213"/>
      <c r="AJ84" s="214"/>
      <c r="AK84" s="214"/>
      <c r="AL84" s="214"/>
      <c r="AM84" s="214"/>
      <c r="AN84" s="214"/>
      <c r="AO84" s="214"/>
      <c r="AP84" s="214"/>
      <c r="AQ84" s="212"/>
      <c r="AR84" s="215"/>
      <c r="BC84" s="141" t="e">
        <f t="shared" si="16"/>
        <v>#DIV/0!</v>
      </c>
      <c r="BD84" s="141" t="e">
        <f t="shared" si="17"/>
        <v>#DIV/0!</v>
      </c>
      <c r="BE84" s="141" t="e">
        <f t="shared" si="18"/>
        <v>#DIV/0!</v>
      </c>
      <c r="BF84" s="279" t="s">
        <v>153</v>
      </c>
      <c r="BG84" s="279"/>
      <c r="BH84" s="279"/>
      <c r="BI84" s="155" t="e">
        <f>AVERAGE(BC77:BC86)</f>
        <v>#DIV/0!</v>
      </c>
    </row>
    <row r="85" spans="1:61" x14ac:dyDescent="0.25">
      <c r="A85" s="99" t="str">
        <f t="shared" si="10"/>
        <v>2024-2025May</v>
      </c>
      <c r="B85" s="107" t="s">
        <v>65</v>
      </c>
      <c r="C85" s="204" t="s">
        <v>9</v>
      </c>
      <c r="D85" s="212"/>
      <c r="E85" s="213"/>
      <c r="F85" s="214"/>
      <c r="G85" s="214"/>
      <c r="H85" s="214"/>
      <c r="I85" s="214"/>
      <c r="J85" s="214"/>
      <c r="K85" s="214"/>
      <c r="L85" s="214"/>
      <c r="M85" s="212"/>
      <c r="N85" s="215"/>
      <c r="O85" s="213"/>
      <c r="P85" s="214"/>
      <c r="Q85" s="214"/>
      <c r="R85" s="214"/>
      <c r="S85" s="214"/>
      <c r="T85" s="214"/>
      <c r="U85" s="214"/>
      <c r="V85" s="214"/>
      <c r="W85" s="212"/>
      <c r="X85" s="215"/>
      <c r="Y85" s="213"/>
      <c r="Z85" s="214"/>
      <c r="AA85" s="214"/>
      <c r="AB85" s="214"/>
      <c r="AC85" s="214"/>
      <c r="AD85" s="214"/>
      <c r="AE85" s="214"/>
      <c r="AF85" s="214"/>
      <c r="AG85" s="212"/>
      <c r="AH85" s="215"/>
      <c r="AI85" s="213"/>
      <c r="AJ85" s="214"/>
      <c r="AK85" s="214"/>
      <c r="AL85" s="214"/>
      <c r="AM85" s="214"/>
      <c r="AN85" s="214"/>
      <c r="AO85" s="214"/>
      <c r="AP85" s="214"/>
      <c r="AQ85" s="212"/>
      <c r="AR85" s="215"/>
      <c r="BC85" s="141" t="e">
        <f t="shared" si="16"/>
        <v>#DIV/0!</v>
      </c>
      <c r="BD85" s="141" t="e">
        <f t="shared" si="17"/>
        <v>#DIV/0!</v>
      </c>
      <c r="BE85" s="141" t="e">
        <f t="shared" si="18"/>
        <v>#DIV/0!</v>
      </c>
      <c r="BF85" s="279" t="s">
        <v>154</v>
      </c>
      <c r="BG85" s="279"/>
      <c r="BH85" s="279"/>
      <c r="BI85" s="155" t="e">
        <f>AVERAGE(BD77:BD86)</f>
        <v>#DIV/0!</v>
      </c>
    </row>
    <row r="86" spans="1:61" ht="15.75" thickBot="1" x14ac:dyDescent="0.3">
      <c r="A86" s="99" t="str">
        <f t="shared" si="10"/>
        <v>2024-2025June</v>
      </c>
      <c r="B86" s="108" t="s">
        <v>65</v>
      </c>
      <c r="C86" s="205" t="s">
        <v>10</v>
      </c>
      <c r="D86" s="216"/>
      <c r="E86" s="217"/>
      <c r="F86" s="218"/>
      <c r="G86" s="218"/>
      <c r="H86" s="218"/>
      <c r="I86" s="218"/>
      <c r="J86" s="218"/>
      <c r="K86" s="218"/>
      <c r="L86" s="218"/>
      <c r="M86" s="216"/>
      <c r="N86" s="219"/>
      <c r="O86" s="217"/>
      <c r="P86" s="218"/>
      <c r="Q86" s="218"/>
      <c r="R86" s="218"/>
      <c r="S86" s="218"/>
      <c r="T86" s="218"/>
      <c r="U86" s="218"/>
      <c r="V86" s="218"/>
      <c r="W86" s="216"/>
      <c r="X86" s="219"/>
      <c r="Y86" s="217"/>
      <c r="Z86" s="218"/>
      <c r="AA86" s="218"/>
      <c r="AB86" s="218"/>
      <c r="AC86" s="218"/>
      <c r="AD86" s="218"/>
      <c r="AE86" s="218"/>
      <c r="AF86" s="218"/>
      <c r="AG86" s="216"/>
      <c r="AH86" s="219"/>
      <c r="AI86" s="217"/>
      <c r="AJ86" s="218"/>
      <c r="AK86" s="218"/>
      <c r="AL86" s="218"/>
      <c r="AM86" s="218"/>
      <c r="AN86" s="218"/>
      <c r="AO86" s="218"/>
      <c r="AP86" s="218"/>
      <c r="AQ86" s="216"/>
      <c r="AR86" s="219"/>
      <c r="BC86" s="141" t="e">
        <f t="shared" si="16"/>
        <v>#DIV/0!</v>
      </c>
      <c r="BD86" s="141" t="e">
        <f t="shared" si="17"/>
        <v>#DIV/0!</v>
      </c>
      <c r="BE86" s="141" t="e">
        <f t="shared" si="18"/>
        <v>#DIV/0!</v>
      </c>
      <c r="BF86" s="279" t="s">
        <v>155</v>
      </c>
      <c r="BG86" s="279"/>
      <c r="BH86" s="279"/>
      <c r="BI86" s="155" t="e">
        <f>AVERAGE(BE77:BE86)</f>
        <v>#DIV/0!</v>
      </c>
    </row>
    <row r="87" spans="1:61" x14ac:dyDescent="0.25">
      <c r="A87" s="196" t="str">
        <f t="shared" si="10"/>
        <v>2025-2026September</v>
      </c>
      <c r="B87" s="197" t="s">
        <v>147</v>
      </c>
      <c r="C87" s="198" t="s">
        <v>1</v>
      </c>
      <c r="D87" s="220"/>
      <c r="E87" s="221"/>
      <c r="F87" s="222"/>
      <c r="G87" s="222"/>
      <c r="H87" s="222"/>
      <c r="I87" s="222"/>
      <c r="J87" s="222"/>
      <c r="K87" s="222"/>
      <c r="L87" s="222"/>
      <c r="M87" s="220"/>
      <c r="N87" s="223"/>
      <c r="O87" s="221"/>
      <c r="P87" s="222"/>
      <c r="Q87" s="222"/>
      <c r="R87" s="222"/>
      <c r="S87" s="222"/>
      <c r="T87" s="222"/>
      <c r="U87" s="222"/>
      <c r="V87" s="222"/>
      <c r="W87" s="220"/>
      <c r="X87" s="223"/>
      <c r="Y87" s="221"/>
      <c r="Z87" s="222"/>
      <c r="AA87" s="222"/>
      <c r="AB87" s="222"/>
      <c r="AC87" s="222"/>
      <c r="AD87" s="222"/>
      <c r="AE87" s="222"/>
      <c r="AF87" s="222"/>
      <c r="AG87" s="220"/>
      <c r="AH87" s="223"/>
      <c r="AI87" s="221"/>
      <c r="AJ87" s="222"/>
      <c r="AK87" s="222"/>
      <c r="AL87" s="222"/>
      <c r="AM87" s="222"/>
      <c r="AN87" s="222"/>
      <c r="AO87" s="222"/>
      <c r="AP87" s="222"/>
      <c r="AQ87" s="220"/>
      <c r="AR87" s="223"/>
    </row>
    <row r="88" spans="1:61" x14ac:dyDescent="0.25">
      <c r="A88" s="196" t="str">
        <f t="shared" si="10"/>
        <v>2025-2026October</v>
      </c>
      <c r="B88" s="199" t="s">
        <v>147</v>
      </c>
      <c r="C88" s="200" t="s">
        <v>2</v>
      </c>
      <c r="D88" s="224"/>
      <c r="E88" s="225"/>
      <c r="F88" s="226"/>
      <c r="G88" s="226"/>
      <c r="H88" s="226"/>
      <c r="I88" s="226"/>
      <c r="J88" s="226"/>
      <c r="K88" s="226"/>
      <c r="L88" s="226"/>
      <c r="M88" s="224"/>
      <c r="N88" s="227"/>
      <c r="O88" s="225"/>
      <c r="P88" s="226"/>
      <c r="Q88" s="226"/>
      <c r="R88" s="226"/>
      <c r="S88" s="226"/>
      <c r="T88" s="226"/>
      <c r="U88" s="226"/>
      <c r="V88" s="226"/>
      <c r="W88" s="224"/>
      <c r="X88" s="227"/>
      <c r="Y88" s="225"/>
      <c r="Z88" s="226"/>
      <c r="AA88" s="226"/>
      <c r="AB88" s="226"/>
      <c r="AC88" s="226"/>
      <c r="AD88" s="226"/>
      <c r="AE88" s="226"/>
      <c r="AF88" s="226"/>
      <c r="AG88" s="224"/>
      <c r="AH88" s="227"/>
      <c r="AI88" s="225"/>
      <c r="AJ88" s="226"/>
      <c r="AK88" s="226"/>
      <c r="AL88" s="226"/>
      <c r="AM88" s="226"/>
      <c r="AN88" s="226"/>
      <c r="AO88" s="226"/>
      <c r="AP88" s="226"/>
      <c r="AQ88" s="224"/>
      <c r="AR88" s="227"/>
    </row>
    <row r="89" spans="1:61" x14ac:dyDescent="0.25">
      <c r="A89" s="196" t="str">
        <f t="shared" si="10"/>
        <v>2025-2026November</v>
      </c>
      <c r="B89" s="199" t="s">
        <v>147</v>
      </c>
      <c r="C89" s="200" t="s">
        <v>3</v>
      </c>
      <c r="D89" s="224"/>
      <c r="E89" s="225"/>
      <c r="F89" s="226"/>
      <c r="G89" s="226"/>
      <c r="H89" s="226"/>
      <c r="I89" s="226"/>
      <c r="J89" s="226"/>
      <c r="K89" s="226"/>
      <c r="L89" s="226"/>
      <c r="M89" s="224"/>
      <c r="N89" s="227"/>
      <c r="O89" s="225"/>
      <c r="P89" s="226"/>
      <c r="Q89" s="226"/>
      <c r="R89" s="226"/>
      <c r="S89" s="226"/>
      <c r="T89" s="226"/>
      <c r="U89" s="226"/>
      <c r="V89" s="226"/>
      <c r="W89" s="224"/>
      <c r="X89" s="227"/>
      <c r="Y89" s="225"/>
      <c r="Z89" s="226"/>
      <c r="AA89" s="226"/>
      <c r="AB89" s="226"/>
      <c r="AC89" s="226"/>
      <c r="AD89" s="226"/>
      <c r="AE89" s="226"/>
      <c r="AF89" s="226"/>
      <c r="AG89" s="224"/>
      <c r="AH89" s="227"/>
      <c r="AI89" s="225"/>
      <c r="AJ89" s="226"/>
      <c r="AK89" s="226"/>
      <c r="AL89" s="226"/>
      <c r="AM89" s="226"/>
      <c r="AN89" s="226"/>
      <c r="AO89" s="226"/>
      <c r="AP89" s="226"/>
      <c r="AQ89" s="224"/>
      <c r="AR89" s="227"/>
    </row>
    <row r="90" spans="1:61" x14ac:dyDescent="0.25">
      <c r="A90" s="196" t="str">
        <f t="shared" si="10"/>
        <v>2025-2026December</v>
      </c>
      <c r="B90" s="199" t="s">
        <v>147</v>
      </c>
      <c r="C90" s="200" t="s">
        <v>4</v>
      </c>
      <c r="D90" s="224"/>
      <c r="E90" s="225"/>
      <c r="F90" s="226"/>
      <c r="G90" s="226"/>
      <c r="H90" s="226"/>
      <c r="I90" s="226"/>
      <c r="J90" s="226"/>
      <c r="K90" s="226"/>
      <c r="L90" s="226"/>
      <c r="M90" s="224"/>
      <c r="N90" s="227"/>
      <c r="O90" s="225"/>
      <c r="P90" s="226"/>
      <c r="Q90" s="226"/>
      <c r="R90" s="226"/>
      <c r="S90" s="226"/>
      <c r="T90" s="226"/>
      <c r="U90" s="226"/>
      <c r="V90" s="226"/>
      <c r="W90" s="224"/>
      <c r="X90" s="227"/>
      <c r="Y90" s="225"/>
      <c r="Z90" s="226"/>
      <c r="AA90" s="226"/>
      <c r="AB90" s="226"/>
      <c r="AC90" s="226"/>
      <c r="AD90" s="226"/>
      <c r="AE90" s="226"/>
      <c r="AF90" s="226"/>
      <c r="AG90" s="224"/>
      <c r="AH90" s="227"/>
      <c r="AI90" s="225"/>
      <c r="AJ90" s="226"/>
      <c r="AK90" s="226"/>
      <c r="AL90" s="226"/>
      <c r="AM90" s="226"/>
      <c r="AN90" s="226"/>
      <c r="AO90" s="226"/>
      <c r="AP90" s="226"/>
      <c r="AQ90" s="224"/>
      <c r="AR90" s="227"/>
    </row>
    <row r="91" spans="1:61" x14ac:dyDescent="0.25">
      <c r="A91" s="196" t="str">
        <f t="shared" si="10"/>
        <v>2025-2026January</v>
      </c>
      <c r="B91" s="199" t="s">
        <v>147</v>
      </c>
      <c r="C91" s="200" t="s">
        <v>5</v>
      </c>
      <c r="D91" s="224"/>
      <c r="E91" s="225"/>
      <c r="F91" s="226"/>
      <c r="G91" s="226"/>
      <c r="H91" s="226"/>
      <c r="I91" s="226"/>
      <c r="J91" s="226"/>
      <c r="K91" s="226"/>
      <c r="L91" s="226"/>
      <c r="M91" s="224"/>
      <c r="N91" s="227"/>
      <c r="O91" s="225"/>
      <c r="P91" s="226"/>
      <c r="Q91" s="226"/>
      <c r="R91" s="226"/>
      <c r="S91" s="226"/>
      <c r="T91" s="226"/>
      <c r="U91" s="226"/>
      <c r="V91" s="226"/>
      <c r="W91" s="224"/>
      <c r="X91" s="227"/>
      <c r="Y91" s="225"/>
      <c r="Z91" s="226"/>
      <c r="AA91" s="226"/>
      <c r="AB91" s="226"/>
      <c r="AC91" s="226"/>
      <c r="AD91" s="226"/>
      <c r="AE91" s="226"/>
      <c r="AF91" s="226"/>
      <c r="AG91" s="224"/>
      <c r="AH91" s="227"/>
      <c r="AI91" s="225"/>
      <c r="AJ91" s="226"/>
      <c r="AK91" s="226"/>
      <c r="AL91" s="226"/>
      <c r="AM91" s="226"/>
      <c r="AN91" s="226"/>
      <c r="AO91" s="226"/>
      <c r="AP91" s="226"/>
      <c r="AQ91" s="224"/>
      <c r="AR91" s="227"/>
    </row>
    <row r="92" spans="1:61" x14ac:dyDescent="0.25">
      <c r="A92" s="196" t="str">
        <f t="shared" si="10"/>
        <v>2025-2026February</v>
      </c>
      <c r="B92" s="199" t="s">
        <v>147</v>
      </c>
      <c r="C92" s="200" t="s">
        <v>6</v>
      </c>
      <c r="D92" s="224"/>
      <c r="E92" s="225"/>
      <c r="F92" s="226"/>
      <c r="G92" s="226"/>
      <c r="H92" s="226"/>
      <c r="I92" s="226"/>
      <c r="J92" s="226"/>
      <c r="K92" s="226"/>
      <c r="L92" s="226"/>
      <c r="M92" s="224"/>
      <c r="N92" s="227"/>
      <c r="O92" s="225"/>
      <c r="P92" s="226"/>
      <c r="Q92" s="226"/>
      <c r="R92" s="226"/>
      <c r="S92" s="226"/>
      <c r="T92" s="226"/>
      <c r="U92" s="226"/>
      <c r="V92" s="226"/>
      <c r="W92" s="224"/>
      <c r="X92" s="227"/>
      <c r="Y92" s="225"/>
      <c r="Z92" s="226"/>
      <c r="AA92" s="226"/>
      <c r="AB92" s="226"/>
      <c r="AC92" s="226"/>
      <c r="AD92" s="226"/>
      <c r="AE92" s="226"/>
      <c r="AF92" s="226"/>
      <c r="AG92" s="224"/>
      <c r="AH92" s="227"/>
      <c r="AI92" s="225"/>
      <c r="AJ92" s="226"/>
      <c r="AK92" s="226"/>
      <c r="AL92" s="226"/>
      <c r="AM92" s="226"/>
      <c r="AN92" s="226"/>
      <c r="AO92" s="226"/>
      <c r="AP92" s="226"/>
      <c r="AQ92" s="224"/>
      <c r="AR92" s="227"/>
    </row>
    <row r="93" spans="1:61" x14ac:dyDescent="0.25">
      <c r="A93" s="196" t="str">
        <f t="shared" si="10"/>
        <v>2025-2026March</v>
      </c>
      <c r="B93" s="199" t="s">
        <v>147</v>
      </c>
      <c r="C93" s="200" t="s">
        <v>7</v>
      </c>
      <c r="D93" s="224"/>
      <c r="E93" s="225"/>
      <c r="F93" s="226"/>
      <c r="G93" s="226"/>
      <c r="H93" s="226"/>
      <c r="I93" s="226"/>
      <c r="J93" s="226"/>
      <c r="K93" s="226"/>
      <c r="L93" s="226"/>
      <c r="M93" s="224"/>
      <c r="N93" s="227"/>
      <c r="O93" s="225"/>
      <c r="P93" s="226"/>
      <c r="Q93" s="226"/>
      <c r="R93" s="226"/>
      <c r="S93" s="226"/>
      <c r="T93" s="226"/>
      <c r="U93" s="226"/>
      <c r="V93" s="226"/>
      <c r="W93" s="224"/>
      <c r="X93" s="227"/>
      <c r="Y93" s="225"/>
      <c r="Z93" s="226"/>
      <c r="AA93" s="226"/>
      <c r="AB93" s="226"/>
      <c r="AC93" s="226"/>
      <c r="AD93" s="226"/>
      <c r="AE93" s="226"/>
      <c r="AF93" s="226"/>
      <c r="AG93" s="224"/>
      <c r="AH93" s="227"/>
      <c r="AI93" s="225"/>
      <c r="AJ93" s="226"/>
      <c r="AK93" s="226"/>
      <c r="AL93" s="226"/>
      <c r="AM93" s="226"/>
      <c r="AN93" s="226"/>
      <c r="AO93" s="226"/>
      <c r="AP93" s="226"/>
      <c r="AQ93" s="224"/>
      <c r="AR93" s="227"/>
    </row>
    <row r="94" spans="1:61" x14ac:dyDescent="0.25">
      <c r="A94" s="196" t="str">
        <f t="shared" si="10"/>
        <v>2025-2026April</v>
      </c>
      <c r="B94" s="199" t="s">
        <v>147</v>
      </c>
      <c r="C94" s="200" t="s">
        <v>8</v>
      </c>
      <c r="D94" s="224"/>
      <c r="E94" s="225"/>
      <c r="F94" s="226"/>
      <c r="G94" s="226"/>
      <c r="H94" s="226"/>
      <c r="I94" s="226"/>
      <c r="J94" s="226"/>
      <c r="K94" s="226"/>
      <c r="L94" s="226"/>
      <c r="M94" s="224"/>
      <c r="N94" s="227"/>
      <c r="O94" s="225"/>
      <c r="P94" s="226"/>
      <c r="Q94" s="226"/>
      <c r="R94" s="226"/>
      <c r="S94" s="226"/>
      <c r="T94" s="226"/>
      <c r="U94" s="226"/>
      <c r="V94" s="226"/>
      <c r="W94" s="224"/>
      <c r="X94" s="227"/>
      <c r="Y94" s="225"/>
      <c r="Z94" s="226"/>
      <c r="AA94" s="226"/>
      <c r="AB94" s="226"/>
      <c r="AC94" s="226"/>
      <c r="AD94" s="226"/>
      <c r="AE94" s="226"/>
      <c r="AF94" s="226"/>
      <c r="AG94" s="224"/>
      <c r="AH94" s="227"/>
      <c r="AI94" s="225"/>
      <c r="AJ94" s="226"/>
      <c r="AK94" s="226"/>
      <c r="AL94" s="226"/>
      <c r="AM94" s="226"/>
      <c r="AN94" s="226"/>
      <c r="AO94" s="226"/>
      <c r="AP94" s="226"/>
      <c r="AQ94" s="224"/>
      <c r="AR94" s="227"/>
    </row>
    <row r="95" spans="1:61" x14ac:dyDescent="0.25">
      <c r="A95" s="196" t="str">
        <f t="shared" si="10"/>
        <v>2025-2026May</v>
      </c>
      <c r="B95" s="199" t="s">
        <v>147</v>
      </c>
      <c r="C95" s="200" t="s">
        <v>9</v>
      </c>
      <c r="D95" s="224"/>
      <c r="E95" s="225"/>
      <c r="F95" s="226"/>
      <c r="G95" s="226"/>
      <c r="H95" s="226"/>
      <c r="I95" s="226"/>
      <c r="J95" s="226"/>
      <c r="K95" s="226"/>
      <c r="L95" s="226"/>
      <c r="M95" s="224"/>
      <c r="N95" s="227"/>
      <c r="O95" s="225"/>
      <c r="P95" s="226"/>
      <c r="Q95" s="226"/>
      <c r="R95" s="226"/>
      <c r="S95" s="226"/>
      <c r="T95" s="226"/>
      <c r="U95" s="226"/>
      <c r="V95" s="226"/>
      <c r="W95" s="224"/>
      <c r="X95" s="227"/>
      <c r="Y95" s="225"/>
      <c r="Z95" s="226"/>
      <c r="AA95" s="226"/>
      <c r="AB95" s="226"/>
      <c r="AC95" s="226"/>
      <c r="AD95" s="226"/>
      <c r="AE95" s="226"/>
      <c r="AF95" s="226"/>
      <c r="AG95" s="224"/>
      <c r="AH95" s="227"/>
      <c r="AI95" s="225"/>
      <c r="AJ95" s="226"/>
      <c r="AK95" s="226"/>
      <c r="AL95" s="226"/>
      <c r="AM95" s="226"/>
      <c r="AN95" s="226"/>
      <c r="AO95" s="226"/>
      <c r="AP95" s="226"/>
      <c r="AQ95" s="224"/>
      <c r="AR95" s="227"/>
    </row>
    <row r="96" spans="1:61" ht="15.75" thickBot="1" x14ac:dyDescent="0.3">
      <c r="A96" s="196" t="str">
        <f t="shared" si="10"/>
        <v>2025-2026June</v>
      </c>
      <c r="B96" s="201" t="s">
        <v>147</v>
      </c>
      <c r="C96" s="202" t="s">
        <v>10</v>
      </c>
      <c r="D96" s="228"/>
      <c r="E96" s="229"/>
      <c r="F96" s="230"/>
      <c r="G96" s="230"/>
      <c r="H96" s="230"/>
      <c r="I96" s="230"/>
      <c r="J96" s="230"/>
      <c r="K96" s="230"/>
      <c r="L96" s="230"/>
      <c r="M96" s="228"/>
      <c r="N96" s="231"/>
      <c r="O96" s="229"/>
      <c r="P96" s="230"/>
      <c r="Q96" s="230"/>
      <c r="R96" s="230"/>
      <c r="S96" s="230"/>
      <c r="T96" s="230"/>
      <c r="U96" s="230"/>
      <c r="V96" s="230"/>
      <c r="W96" s="228"/>
      <c r="X96" s="231"/>
      <c r="Y96" s="229"/>
      <c r="Z96" s="230"/>
      <c r="AA96" s="230"/>
      <c r="AB96" s="230"/>
      <c r="AC96" s="230"/>
      <c r="AD96" s="230"/>
      <c r="AE96" s="230"/>
      <c r="AF96" s="230"/>
      <c r="AG96" s="228"/>
      <c r="AH96" s="231"/>
      <c r="AI96" s="229"/>
      <c r="AJ96" s="230"/>
      <c r="AK96" s="230"/>
      <c r="AL96" s="230"/>
      <c r="AM96" s="230"/>
      <c r="AN96" s="230"/>
      <c r="AO96" s="230"/>
      <c r="AP96" s="230"/>
      <c r="AQ96" s="228"/>
      <c r="AR96" s="231"/>
    </row>
    <row r="97" spans="1:44" x14ac:dyDescent="0.25">
      <c r="A97" s="196" t="str">
        <f t="shared" si="10"/>
        <v>2026-2027September</v>
      </c>
      <c r="B97" s="199" t="s">
        <v>148</v>
      </c>
      <c r="C97" s="200" t="s">
        <v>1</v>
      </c>
      <c r="D97" s="220"/>
      <c r="E97" s="221"/>
      <c r="F97" s="222"/>
      <c r="G97" s="222"/>
      <c r="H97" s="222"/>
      <c r="I97" s="222"/>
      <c r="J97" s="222"/>
      <c r="K97" s="222"/>
      <c r="L97" s="222"/>
      <c r="M97" s="220"/>
      <c r="N97" s="223"/>
      <c r="O97" s="221"/>
      <c r="P97" s="222"/>
      <c r="Q97" s="222"/>
      <c r="R97" s="222"/>
      <c r="S97" s="222"/>
      <c r="T97" s="222"/>
      <c r="U97" s="222"/>
      <c r="V97" s="222"/>
      <c r="W97" s="220"/>
      <c r="X97" s="223"/>
      <c r="Y97" s="221"/>
      <c r="Z97" s="222"/>
      <c r="AA97" s="222"/>
      <c r="AB97" s="222"/>
      <c r="AC97" s="222"/>
      <c r="AD97" s="222"/>
      <c r="AE97" s="222"/>
      <c r="AF97" s="222"/>
      <c r="AG97" s="220"/>
      <c r="AH97" s="223"/>
      <c r="AI97" s="221"/>
      <c r="AJ97" s="222"/>
      <c r="AK97" s="222"/>
      <c r="AL97" s="222"/>
      <c r="AM97" s="222"/>
      <c r="AN97" s="222"/>
      <c r="AO97" s="222"/>
      <c r="AP97" s="222"/>
      <c r="AQ97" s="220"/>
      <c r="AR97" s="223"/>
    </row>
    <row r="98" spans="1:44" x14ac:dyDescent="0.25">
      <c r="A98" s="196" t="str">
        <f t="shared" si="10"/>
        <v>2026-2027October</v>
      </c>
      <c r="B98" s="199" t="s">
        <v>148</v>
      </c>
      <c r="C98" s="200" t="s">
        <v>2</v>
      </c>
      <c r="D98" s="224"/>
      <c r="E98" s="225"/>
      <c r="F98" s="226"/>
      <c r="G98" s="226"/>
      <c r="H98" s="226"/>
      <c r="I98" s="226"/>
      <c r="J98" s="226"/>
      <c r="K98" s="226"/>
      <c r="L98" s="226"/>
      <c r="M98" s="224"/>
      <c r="N98" s="227"/>
      <c r="O98" s="225"/>
      <c r="P98" s="226"/>
      <c r="Q98" s="226"/>
      <c r="R98" s="226"/>
      <c r="S98" s="226"/>
      <c r="T98" s="226"/>
      <c r="U98" s="226"/>
      <c r="V98" s="226"/>
      <c r="W98" s="224"/>
      <c r="X98" s="227"/>
      <c r="Y98" s="225"/>
      <c r="Z98" s="226"/>
      <c r="AA98" s="226"/>
      <c r="AB98" s="226"/>
      <c r="AC98" s="226"/>
      <c r="AD98" s="226"/>
      <c r="AE98" s="226"/>
      <c r="AF98" s="226"/>
      <c r="AG98" s="224"/>
      <c r="AH98" s="227"/>
      <c r="AI98" s="225"/>
      <c r="AJ98" s="226"/>
      <c r="AK98" s="226"/>
      <c r="AL98" s="226"/>
      <c r="AM98" s="226"/>
      <c r="AN98" s="226"/>
      <c r="AO98" s="226"/>
      <c r="AP98" s="226"/>
      <c r="AQ98" s="224"/>
      <c r="AR98" s="227"/>
    </row>
    <row r="99" spans="1:44" x14ac:dyDescent="0.25">
      <c r="A99" s="196" t="str">
        <f t="shared" si="10"/>
        <v>2026-2027November</v>
      </c>
      <c r="B99" s="199" t="s">
        <v>148</v>
      </c>
      <c r="C99" s="200" t="s">
        <v>3</v>
      </c>
      <c r="D99" s="224"/>
      <c r="E99" s="225"/>
      <c r="F99" s="226"/>
      <c r="G99" s="226"/>
      <c r="H99" s="226"/>
      <c r="I99" s="226"/>
      <c r="J99" s="226"/>
      <c r="K99" s="226"/>
      <c r="L99" s="226"/>
      <c r="M99" s="224"/>
      <c r="N99" s="227"/>
      <c r="O99" s="225"/>
      <c r="P99" s="226"/>
      <c r="Q99" s="226"/>
      <c r="R99" s="226"/>
      <c r="S99" s="226"/>
      <c r="T99" s="226"/>
      <c r="U99" s="226"/>
      <c r="V99" s="226"/>
      <c r="W99" s="224"/>
      <c r="X99" s="227"/>
      <c r="Y99" s="225"/>
      <c r="Z99" s="226"/>
      <c r="AA99" s="226"/>
      <c r="AB99" s="226"/>
      <c r="AC99" s="226"/>
      <c r="AD99" s="226"/>
      <c r="AE99" s="226"/>
      <c r="AF99" s="226"/>
      <c r="AG99" s="224"/>
      <c r="AH99" s="227"/>
      <c r="AI99" s="225"/>
      <c r="AJ99" s="226"/>
      <c r="AK99" s="226"/>
      <c r="AL99" s="226"/>
      <c r="AM99" s="226"/>
      <c r="AN99" s="226"/>
      <c r="AO99" s="226"/>
      <c r="AP99" s="226"/>
      <c r="AQ99" s="224"/>
      <c r="AR99" s="227"/>
    </row>
    <row r="100" spans="1:44" x14ac:dyDescent="0.25">
      <c r="A100" s="196" t="str">
        <f t="shared" si="10"/>
        <v>2026-2027December</v>
      </c>
      <c r="B100" s="199" t="s">
        <v>148</v>
      </c>
      <c r="C100" s="200" t="s">
        <v>4</v>
      </c>
      <c r="D100" s="224"/>
      <c r="E100" s="225"/>
      <c r="F100" s="226"/>
      <c r="G100" s="226"/>
      <c r="H100" s="226"/>
      <c r="I100" s="226"/>
      <c r="J100" s="226"/>
      <c r="K100" s="226"/>
      <c r="L100" s="226"/>
      <c r="M100" s="224"/>
      <c r="N100" s="227"/>
      <c r="O100" s="225"/>
      <c r="P100" s="226"/>
      <c r="Q100" s="226"/>
      <c r="R100" s="226"/>
      <c r="S100" s="226"/>
      <c r="T100" s="226"/>
      <c r="U100" s="226"/>
      <c r="V100" s="226"/>
      <c r="W100" s="224"/>
      <c r="X100" s="227"/>
      <c r="Y100" s="225"/>
      <c r="Z100" s="226"/>
      <c r="AA100" s="226"/>
      <c r="AB100" s="226"/>
      <c r="AC100" s="226"/>
      <c r="AD100" s="226"/>
      <c r="AE100" s="226"/>
      <c r="AF100" s="226"/>
      <c r="AG100" s="224"/>
      <c r="AH100" s="227"/>
      <c r="AI100" s="225"/>
      <c r="AJ100" s="226"/>
      <c r="AK100" s="226"/>
      <c r="AL100" s="226"/>
      <c r="AM100" s="226"/>
      <c r="AN100" s="226"/>
      <c r="AO100" s="226"/>
      <c r="AP100" s="226"/>
      <c r="AQ100" s="224"/>
      <c r="AR100" s="227"/>
    </row>
    <row r="101" spans="1:44" x14ac:dyDescent="0.25">
      <c r="A101" s="196" t="str">
        <f t="shared" ref="A101:A136" si="19">B101&amp;C101</f>
        <v>2026-2027January</v>
      </c>
      <c r="B101" s="199" t="s">
        <v>148</v>
      </c>
      <c r="C101" s="200" t="s">
        <v>5</v>
      </c>
      <c r="D101" s="224"/>
      <c r="E101" s="225"/>
      <c r="F101" s="226"/>
      <c r="G101" s="226"/>
      <c r="H101" s="226"/>
      <c r="I101" s="226"/>
      <c r="J101" s="226"/>
      <c r="K101" s="226"/>
      <c r="L101" s="226"/>
      <c r="M101" s="224"/>
      <c r="N101" s="227"/>
      <c r="O101" s="225"/>
      <c r="P101" s="226"/>
      <c r="Q101" s="226"/>
      <c r="R101" s="226"/>
      <c r="S101" s="226"/>
      <c r="T101" s="226"/>
      <c r="U101" s="226"/>
      <c r="V101" s="226"/>
      <c r="W101" s="224"/>
      <c r="X101" s="227"/>
      <c r="Y101" s="225"/>
      <c r="Z101" s="226"/>
      <c r="AA101" s="226"/>
      <c r="AB101" s="226"/>
      <c r="AC101" s="226"/>
      <c r="AD101" s="226"/>
      <c r="AE101" s="226"/>
      <c r="AF101" s="226"/>
      <c r="AG101" s="224"/>
      <c r="AH101" s="227"/>
      <c r="AI101" s="225"/>
      <c r="AJ101" s="226"/>
      <c r="AK101" s="226"/>
      <c r="AL101" s="226"/>
      <c r="AM101" s="226"/>
      <c r="AN101" s="226"/>
      <c r="AO101" s="226"/>
      <c r="AP101" s="226"/>
      <c r="AQ101" s="224"/>
      <c r="AR101" s="227"/>
    </row>
    <row r="102" spans="1:44" x14ac:dyDescent="0.25">
      <c r="A102" s="196" t="str">
        <f t="shared" si="19"/>
        <v>2026-2027February</v>
      </c>
      <c r="B102" s="199" t="s">
        <v>148</v>
      </c>
      <c r="C102" s="200" t="s">
        <v>6</v>
      </c>
      <c r="D102" s="224"/>
      <c r="E102" s="225"/>
      <c r="F102" s="226"/>
      <c r="G102" s="226"/>
      <c r="H102" s="226"/>
      <c r="I102" s="226"/>
      <c r="J102" s="226"/>
      <c r="K102" s="226"/>
      <c r="L102" s="226"/>
      <c r="M102" s="224"/>
      <c r="N102" s="227"/>
      <c r="O102" s="225"/>
      <c r="P102" s="226"/>
      <c r="Q102" s="226"/>
      <c r="R102" s="226"/>
      <c r="S102" s="226"/>
      <c r="T102" s="226"/>
      <c r="U102" s="226"/>
      <c r="V102" s="226"/>
      <c r="W102" s="224"/>
      <c r="X102" s="227"/>
      <c r="Y102" s="225"/>
      <c r="Z102" s="226"/>
      <c r="AA102" s="226"/>
      <c r="AB102" s="226"/>
      <c r="AC102" s="226"/>
      <c r="AD102" s="226"/>
      <c r="AE102" s="226"/>
      <c r="AF102" s="226"/>
      <c r="AG102" s="224"/>
      <c r="AH102" s="227"/>
      <c r="AI102" s="225"/>
      <c r="AJ102" s="226"/>
      <c r="AK102" s="226"/>
      <c r="AL102" s="226"/>
      <c r="AM102" s="226"/>
      <c r="AN102" s="226"/>
      <c r="AO102" s="226"/>
      <c r="AP102" s="226"/>
      <c r="AQ102" s="224"/>
      <c r="AR102" s="227"/>
    </row>
    <row r="103" spans="1:44" x14ac:dyDescent="0.25">
      <c r="A103" s="196" t="str">
        <f t="shared" si="19"/>
        <v>2026-2027March</v>
      </c>
      <c r="B103" s="199" t="s">
        <v>148</v>
      </c>
      <c r="C103" s="200" t="s">
        <v>7</v>
      </c>
      <c r="D103" s="224"/>
      <c r="E103" s="225"/>
      <c r="F103" s="226"/>
      <c r="G103" s="226"/>
      <c r="H103" s="226"/>
      <c r="I103" s="226"/>
      <c r="J103" s="226"/>
      <c r="K103" s="226"/>
      <c r="L103" s="226"/>
      <c r="M103" s="224"/>
      <c r="N103" s="227"/>
      <c r="O103" s="225"/>
      <c r="P103" s="226"/>
      <c r="Q103" s="226"/>
      <c r="R103" s="226"/>
      <c r="S103" s="226"/>
      <c r="T103" s="226"/>
      <c r="U103" s="226"/>
      <c r="V103" s="226"/>
      <c r="W103" s="224"/>
      <c r="X103" s="227"/>
      <c r="Y103" s="225"/>
      <c r="Z103" s="226"/>
      <c r="AA103" s="226"/>
      <c r="AB103" s="226"/>
      <c r="AC103" s="226"/>
      <c r="AD103" s="226"/>
      <c r="AE103" s="226"/>
      <c r="AF103" s="226"/>
      <c r="AG103" s="224"/>
      <c r="AH103" s="227"/>
      <c r="AI103" s="225"/>
      <c r="AJ103" s="226"/>
      <c r="AK103" s="226"/>
      <c r="AL103" s="226"/>
      <c r="AM103" s="226"/>
      <c r="AN103" s="226"/>
      <c r="AO103" s="226"/>
      <c r="AP103" s="226"/>
      <c r="AQ103" s="224"/>
      <c r="AR103" s="227"/>
    </row>
    <row r="104" spans="1:44" x14ac:dyDescent="0.25">
      <c r="A104" s="196" t="str">
        <f t="shared" si="19"/>
        <v>2026-2027April</v>
      </c>
      <c r="B104" s="199" t="s">
        <v>148</v>
      </c>
      <c r="C104" s="200" t="s">
        <v>8</v>
      </c>
      <c r="D104" s="224"/>
      <c r="E104" s="225"/>
      <c r="F104" s="226"/>
      <c r="G104" s="226"/>
      <c r="H104" s="226"/>
      <c r="I104" s="226"/>
      <c r="J104" s="226"/>
      <c r="K104" s="226"/>
      <c r="L104" s="226"/>
      <c r="M104" s="224"/>
      <c r="N104" s="227"/>
      <c r="O104" s="225"/>
      <c r="P104" s="226"/>
      <c r="Q104" s="226"/>
      <c r="R104" s="226"/>
      <c r="S104" s="226"/>
      <c r="T104" s="226"/>
      <c r="U104" s="226"/>
      <c r="V104" s="226"/>
      <c r="W104" s="224"/>
      <c r="X104" s="227"/>
      <c r="Y104" s="225"/>
      <c r="Z104" s="226"/>
      <c r="AA104" s="226"/>
      <c r="AB104" s="226"/>
      <c r="AC104" s="226"/>
      <c r="AD104" s="226"/>
      <c r="AE104" s="226"/>
      <c r="AF104" s="226"/>
      <c r="AG104" s="224"/>
      <c r="AH104" s="227"/>
      <c r="AI104" s="225"/>
      <c r="AJ104" s="226"/>
      <c r="AK104" s="226"/>
      <c r="AL104" s="226"/>
      <c r="AM104" s="226"/>
      <c r="AN104" s="226"/>
      <c r="AO104" s="226"/>
      <c r="AP104" s="226"/>
      <c r="AQ104" s="224"/>
      <c r="AR104" s="227"/>
    </row>
    <row r="105" spans="1:44" x14ac:dyDescent="0.25">
      <c r="A105" s="196" t="str">
        <f t="shared" si="19"/>
        <v>2026-2027May</v>
      </c>
      <c r="B105" s="199" t="s">
        <v>148</v>
      </c>
      <c r="C105" s="200" t="s">
        <v>9</v>
      </c>
      <c r="D105" s="224"/>
      <c r="E105" s="225"/>
      <c r="F105" s="226"/>
      <c r="G105" s="226"/>
      <c r="H105" s="226"/>
      <c r="I105" s="226"/>
      <c r="J105" s="226"/>
      <c r="K105" s="226"/>
      <c r="L105" s="226"/>
      <c r="M105" s="224"/>
      <c r="N105" s="227"/>
      <c r="O105" s="225"/>
      <c r="P105" s="226"/>
      <c r="Q105" s="226"/>
      <c r="R105" s="226"/>
      <c r="S105" s="226"/>
      <c r="T105" s="226"/>
      <c r="U105" s="226"/>
      <c r="V105" s="226"/>
      <c r="W105" s="224"/>
      <c r="X105" s="227"/>
      <c r="Y105" s="225"/>
      <c r="Z105" s="226"/>
      <c r="AA105" s="226"/>
      <c r="AB105" s="226"/>
      <c r="AC105" s="226"/>
      <c r="AD105" s="226"/>
      <c r="AE105" s="226"/>
      <c r="AF105" s="226"/>
      <c r="AG105" s="224"/>
      <c r="AH105" s="227"/>
      <c r="AI105" s="225"/>
      <c r="AJ105" s="226"/>
      <c r="AK105" s="226"/>
      <c r="AL105" s="226"/>
      <c r="AM105" s="226"/>
      <c r="AN105" s="226"/>
      <c r="AO105" s="226"/>
      <c r="AP105" s="226"/>
      <c r="AQ105" s="224"/>
      <c r="AR105" s="227"/>
    </row>
    <row r="106" spans="1:44" ht="15.75" thickBot="1" x14ac:dyDescent="0.3">
      <c r="A106" s="196" t="str">
        <f t="shared" si="19"/>
        <v>2026-2027June</v>
      </c>
      <c r="B106" s="201" t="s">
        <v>148</v>
      </c>
      <c r="C106" s="202" t="s">
        <v>10</v>
      </c>
      <c r="D106" s="228"/>
      <c r="E106" s="229"/>
      <c r="F106" s="230"/>
      <c r="G106" s="230"/>
      <c r="H106" s="230"/>
      <c r="I106" s="230"/>
      <c r="J106" s="230"/>
      <c r="K106" s="230"/>
      <c r="L106" s="230"/>
      <c r="M106" s="228"/>
      <c r="N106" s="231"/>
      <c r="O106" s="229"/>
      <c r="P106" s="230"/>
      <c r="Q106" s="230"/>
      <c r="R106" s="230"/>
      <c r="S106" s="230"/>
      <c r="T106" s="230"/>
      <c r="U106" s="230"/>
      <c r="V106" s="230"/>
      <c r="W106" s="228"/>
      <c r="X106" s="231"/>
      <c r="Y106" s="229"/>
      <c r="Z106" s="230"/>
      <c r="AA106" s="230"/>
      <c r="AB106" s="230"/>
      <c r="AC106" s="230"/>
      <c r="AD106" s="230"/>
      <c r="AE106" s="230"/>
      <c r="AF106" s="230"/>
      <c r="AG106" s="228"/>
      <c r="AH106" s="231"/>
      <c r="AI106" s="229"/>
      <c r="AJ106" s="230"/>
      <c r="AK106" s="230"/>
      <c r="AL106" s="230"/>
      <c r="AM106" s="230"/>
      <c r="AN106" s="230"/>
      <c r="AO106" s="230"/>
      <c r="AP106" s="230"/>
      <c r="AQ106" s="228"/>
      <c r="AR106" s="231"/>
    </row>
    <row r="107" spans="1:44" x14ac:dyDescent="0.25">
      <c r="A107" s="196" t="str">
        <f t="shared" si="19"/>
        <v>2027-2028September</v>
      </c>
      <c r="B107" s="197" t="s">
        <v>149</v>
      </c>
      <c r="C107" s="198" t="s">
        <v>1</v>
      </c>
      <c r="D107" s="220"/>
      <c r="E107" s="221"/>
      <c r="F107" s="222"/>
      <c r="G107" s="222"/>
      <c r="H107" s="222"/>
      <c r="I107" s="222"/>
      <c r="J107" s="222"/>
      <c r="K107" s="222"/>
      <c r="L107" s="222"/>
      <c r="M107" s="220"/>
      <c r="N107" s="223"/>
      <c r="O107" s="221"/>
      <c r="P107" s="222"/>
      <c r="Q107" s="222"/>
      <c r="R107" s="222"/>
      <c r="S107" s="222"/>
      <c r="T107" s="222"/>
      <c r="U107" s="222"/>
      <c r="V107" s="222"/>
      <c r="W107" s="220"/>
      <c r="X107" s="223"/>
      <c r="Y107" s="221"/>
      <c r="Z107" s="222"/>
      <c r="AA107" s="222"/>
      <c r="AB107" s="222"/>
      <c r="AC107" s="222"/>
      <c r="AD107" s="222"/>
      <c r="AE107" s="222"/>
      <c r="AF107" s="222"/>
      <c r="AG107" s="220"/>
      <c r="AH107" s="223"/>
      <c r="AI107" s="221"/>
      <c r="AJ107" s="222"/>
      <c r="AK107" s="222"/>
      <c r="AL107" s="222"/>
      <c r="AM107" s="222"/>
      <c r="AN107" s="222"/>
      <c r="AO107" s="222"/>
      <c r="AP107" s="222"/>
      <c r="AQ107" s="220"/>
      <c r="AR107" s="223"/>
    </row>
    <row r="108" spans="1:44" x14ac:dyDescent="0.25">
      <c r="A108" s="196" t="str">
        <f t="shared" si="19"/>
        <v>2027-2028October</v>
      </c>
      <c r="B108" s="199" t="s">
        <v>149</v>
      </c>
      <c r="C108" s="200" t="s">
        <v>2</v>
      </c>
      <c r="D108" s="224"/>
      <c r="E108" s="225"/>
      <c r="F108" s="226"/>
      <c r="G108" s="226"/>
      <c r="H108" s="226"/>
      <c r="I108" s="226"/>
      <c r="J108" s="226"/>
      <c r="K108" s="226"/>
      <c r="L108" s="226"/>
      <c r="M108" s="224"/>
      <c r="N108" s="227"/>
      <c r="O108" s="225"/>
      <c r="P108" s="226"/>
      <c r="Q108" s="226"/>
      <c r="R108" s="226"/>
      <c r="S108" s="226"/>
      <c r="T108" s="226"/>
      <c r="U108" s="226"/>
      <c r="V108" s="226"/>
      <c r="W108" s="224"/>
      <c r="X108" s="227"/>
      <c r="Y108" s="225"/>
      <c r="Z108" s="226"/>
      <c r="AA108" s="226"/>
      <c r="AB108" s="226"/>
      <c r="AC108" s="226"/>
      <c r="AD108" s="226"/>
      <c r="AE108" s="226"/>
      <c r="AF108" s="226"/>
      <c r="AG108" s="224"/>
      <c r="AH108" s="227"/>
      <c r="AI108" s="225"/>
      <c r="AJ108" s="226"/>
      <c r="AK108" s="226"/>
      <c r="AL108" s="226"/>
      <c r="AM108" s="226"/>
      <c r="AN108" s="226"/>
      <c r="AO108" s="226"/>
      <c r="AP108" s="226"/>
      <c r="AQ108" s="224"/>
      <c r="AR108" s="227"/>
    </row>
    <row r="109" spans="1:44" x14ac:dyDescent="0.25">
      <c r="A109" s="196" t="str">
        <f t="shared" si="19"/>
        <v>2027-2028November</v>
      </c>
      <c r="B109" s="199" t="s">
        <v>149</v>
      </c>
      <c r="C109" s="200" t="s">
        <v>3</v>
      </c>
      <c r="D109" s="224"/>
      <c r="E109" s="225"/>
      <c r="F109" s="226"/>
      <c r="G109" s="226"/>
      <c r="H109" s="226"/>
      <c r="I109" s="226"/>
      <c r="J109" s="226"/>
      <c r="K109" s="226"/>
      <c r="L109" s="226"/>
      <c r="M109" s="224"/>
      <c r="N109" s="227"/>
      <c r="O109" s="225"/>
      <c r="P109" s="226"/>
      <c r="Q109" s="226"/>
      <c r="R109" s="226"/>
      <c r="S109" s="226"/>
      <c r="T109" s="226"/>
      <c r="U109" s="226"/>
      <c r="V109" s="226"/>
      <c r="W109" s="224"/>
      <c r="X109" s="227"/>
      <c r="Y109" s="225"/>
      <c r="Z109" s="226"/>
      <c r="AA109" s="226"/>
      <c r="AB109" s="226"/>
      <c r="AC109" s="226"/>
      <c r="AD109" s="226"/>
      <c r="AE109" s="226"/>
      <c r="AF109" s="226"/>
      <c r="AG109" s="224"/>
      <c r="AH109" s="227"/>
      <c r="AI109" s="225"/>
      <c r="AJ109" s="226"/>
      <c r="AK109" s="226"/>
      <c r="AL109" s="226"/>
      <c r="AM109" s="226"/>
      <c r="AN109" s="226"/>
      <c r="AO109" s="226"/>
      <c r="AP109" s="226"/>
      <c r="AQ109" s="224"/>
      <c r="AR109" s="227"/>
    </row>
    <row r="110" spans="1:44" x14ac:dyDescent="0.25">
      <c r="A110" s="196" t="str">
        <f t="shared" si="19"/>
        <v>2027-2028December</v>
      </c>
      <c r="B110" s="199" t="s">
        <v>149</v>
      </c>
      <c r="C110" s="200" t="s">
        <v>4</v>
      </c>
      <c r="D110" s="224"/>
      <c r="E110" s="225"/>
      <c r="F110" s="226"/>
      <c r="G110" s="226"/>
      <c r="H110" s="226"/>
      <c r="I110" s="226"/>
      <c r="J110" s="226"/>
      <c r="K110" s="226"/>
      <c r="L110" s="226"/>
      <c r="M110" s="224"/>
      <c r="N110" s="227"/>
      <c r="O110" s="225"/>
      <c r="P110" s="226"/>
      <c r="Q110" s="226"/>
      <c r="R110" s="226"/>
      <c r="S110" s="226"/>
      <c r="T110" s="226"/>
      <c r="U110" s="226"/>
      <c r="V110" s="226"/>
      <c r="W110" s="224"/>
      <c r="X110" s="227"/>
      <c r="Y110" s="225"/>
      <c r="Z110" s="226"/>
      <c r="AA110" s="226"/>
      <c r="AB110" s="226"/>
      <c r="AC110" s="226"/>
      <c r="AD110" s="226"/>
      <c r="AE110" s="226"/>
      <c r="AF110" s="226"/>
      <c r="AG110" s="224"/>
      <c r="AH110" s="227"/>
      <c r="AI110" s="225"/>
      <c r="AJ110" s="226"/>
      <c r="AK110" s="226"/>
      <c r="AL110" s="226"/>
      <c r="AM110" s="226"/>
      <c r="AN110" s="226"/>
      <c r="AO110" s="226"/>
      <c r="AP110" s="226"/>
      <c r="AQ110" s="224"/>
      <c r="AR110" s="227"/>
    </row>
    <row r="111" spans="1:44" x14ac:dyDescent="0.25">
      <c r="A111" s="196" t="str">
        <f t="shared" si="19"/>
        <v>2027-2028January</v>
      </c>
      <c r="B111" s="199" t="s">
        <v>149</v>
      </c>
      <c r="C111" s="200" t="s">
        <v>5</v>
      </c>
      <c r="D111" s="224"/>
      <c r="E111" s="225"/>
      <c r="F111" s="226"/>
      <c r="G111" s="226"/>
      <c r="H111" s="226"/>
      <c r="I111" s="226"/>
      <c r="J111" s="226"/>
      <c r="K111" s="226"/>
      <c r="L111" s="226"/>
      <c r="M111" s="224"/>
      <c r="N111" s="227"/>
      <c r="O111" s="225"/>
      <c r="P111" s="226"/>
      <c r="Q111" s="226"/>
      <c r="R111" s="226"/>
      <c r="S111" s="226"/>
      <c r="T111" s="226"/>
      <c r="U111" s="226"/>
      <c r="V111" s="226"/>
      <c r="W111" s="224"/>
      <c r="X111" s="227"/>
      <c r="Y111" s="225"/>
      <c r="Z111" s="226"/>
      <c r="AA111" s="226"/>
      <c r="AB111" s="226"/>
      <c r="AC111" s="226"/>
      <c r="AD111" s="226"/>
      <c r="AE111" s="226"/>
      <c r="AF111" s="226"/>
      <c r="AG111" s="224"/>
      <c r="AH111" s="227"/>
      <c r="AI111" s="225"/>
      <c r="AJ111" s="226"/>
      <c r="AK111" s="226"/>
      <c r="AL111" s="226"/>
      <c r="AM111" s="226"/>
      <c r="AN111" s="226"/>
      <c r="AO111" s="226"/>
      <c r="AP111" s="226"/>
      <c r="AQ111" s="224"/>
      <c r="AR111" s="227"/>
    </row>
    <row r="112" spans="1:44" x14ac:dyDescent="0.25">
      <c r="A112" s="196" t="str">
        <f t="shared" si="19"/>
        <v>2027-2028February</v>
      </c>
      <c r="B112" s="199" t="s">
        <v>149</v>
      </c>
      <c r="C112" s="200" t="s">
        <v>6</v>
      </c>
      <c r="D112" s="224"/>
      <c r="E112" s="225"/>
      <c r="F112" s="226"/>
      <c r="G112" s="226"/>
      <c r="H112" s="226"/>
      <c r="I112" s="226"/>
      <c r="J112" s="226"/>
      <c r="K112" s="226"/>
      <c r="L112" s="226"/>
      <c r="M112" s="224"/>
      <c r="N112" s="227"/>
      <c r="O112" s="225"/>
      <c r="P112" s="226"/>
      <c r="Q112" s="226"/>
      <c r="R112" s="226"/>
      <c r="S112" s="226"/>
      <c r="T112" s="226"/>
      <c r="U112" s="226"/>
      <c r="V112" s="226"/>
      <c r="W112" s="224"/>
      <c r="X112" s="227"/>
      <c r="Y112" s="225"/>
      <c r="Z112" s="226"/>
      <c r="AA112" s="226"/>
      <c r="AB112" s="226"/>
      <c r="AC112" s="226"/>
      <c r="AD112" s="226"/>
      <c r="AE112" s="226"/>
      <c r="AF112" s="226"/>
      <c r="AG112" s="224"/>
      <c r="AH112" s="227"/>
      <c r="AI112" s="225"/>
      <c r="AJ112" s="226"/>
      <c r="AK112" s="226"/>
      <c r="AL112" s="226"/>
      <c r="AM112" s="226"/>
      <c r="AN112" s="226"/>
      <c r="AO112" s="226"/>
      <c r="AP112" s="226"/>
      <c r="AQ112" s="224"/>
      <c r="AR112" s="227"/>
    </row>
    <row r="113" spans="1:44" x14ac:dyDescent="0.25">
      <c r="A113" s="196" t="str">
        <f t="shared" si="19"/>
        <v>2027-2028March</v>
      </c>
      <c r="B113" s="199" t="s">
        <v>149</v>
      </c>
      <c r="C113" s="200" t="s">
        <v>7</v>
      </c>
      <c r="D113" s="224"/>
      <c r="E113" s="225"/>
      <c r="F113" s="226"/>
      <c r="G113" s="226"/>
      <c r="H113" s="226"/>
      <c r="I113" s="226"/>
      <c r="J113" s="226"/>
      <c r="K113" s="226"/>
      <c r="L113" s="226"/>
      <c r="M113" s="224"/>
      <c r="N113" s="227"/>
      <c r="O113" s="225"/>
      <c r="P113" s="226"/>
      <c r="Q113" s="226"/>
      <c r="R113" s="226"/>
      <c r="S113" s="226"/>
      <c r="T113" s="226"/>
      <c r="U113" s="226"/>
      <c r="V113" s="226"/>
      <c r="W113" s="224"/>
      <c r="X113" s="227"/>
      <c r="Y113" s="225"/>
      <c r="Z113" s="226"/>
      <c r="AA113" s="226"/>
      <c r="AB113" s="226"/>
      <c r="AC113" s="226"/>
      <c r="AD113" s="226"/>
      <c r="AE113" s="226"/>
      <c r="AF113" s="226"/>
      <c r="AG113" s="224"/>
      <c r="AH113" s="227"/>
      <c r="AI113" s="225"/>
      <c r="AJ113" s="226"/>
      <c r="AK113" s="226"/>
      <c r="AL113" s="226"/>
      <c r="AM113" s="226"/>
      <c r="AN113" s="226"/>
      <c r="AO113" s="226"/>
      <c r="AP113" s="226"/>
      <c r="AQ113" s="224"/>
      <c r="AR113" s="227"/>
    </row>
    <row r="114" spans="1:44" x14ac:dyDescent="0.25">
      <c r="A114" s="196" t="str">
        <f t="shared" si="19"/>
        <v>2027-2028April</v>
      </c>
      <c r="B114" s="199" t="s">
        <v>149</v>
      </c>
      <c r="C114" s="200" t="s">
        <v>8</v>
      </c>
      <c r="D114" s="224"/>
      <c r="E114" s="225"/>
      <c r="F114" s="226"/>
      <c r="G114" s="226"/>
      <c r="H114" s="226"/>
      <c r="I114" s="226"/>
      <c r="J114" s="226"/>
      <c r="K114" s="226"/>
      <c r="L114" s="226"/>
      <c r="M114" s="224"/>
      <c r="N114" s="227"/>
      <c r="O114" s="225"/>
      <c r="P114" s="226"/>
      <c r="Q114" s="226"/>
      <c r="R114" s="226"/>
      <c r="S114" s="226"/>
      <c r="T114" s="226"/>
      <c r="U114" s="226"/>
      <c r="V114" s="226"/>
      <c r="W114" s="224"/>
      <c r="X114" s="227"/>
      <c r="Y114" s="225"/>
      <c r="Z114" s="226"/>
      <c r="AA114" s="226"/>
      <c r="AB114" s="226"/>
      <c r="AC114" s="226"/>
      <c r="AD114" s="226"/>
      <c r="AE114" s="226"/>
      <c r="AF114" s="226"/>
      <c r="AG114" s="224"/>
      <c r="AH114" s="227"/>
      <c r="AI114" s="225"/>
      <c r="AJ114" s="226"/>
      <c r="AK114" s="226"/>
      <c r="AL114" s="226"/>
      <c r="AM114" s="226"/>
      <c r="AN114" s="226"/>
      <c r="AO114" s="226"/>
      <c r="AP114" s="226"/>
      <c r="AQ114" s="224"/>
      <c r="AR114" s="227"/>
    </row>
    <row r="115" spans="1:44" x14ac:dyDescent="0.25">
      <c r="A115" s="196" t="str">
        <f t="shared" si="19"/>
        <v>2027-2028May</v>
      </c>
      <c r="B115" s="199" t="s">
        <v>149</v>
      </c>
      <c r="C115" s="200" t="s">
        <v>9</v>
      </c>
      <c r="D115" s="224"/>
      <c r="E115" s="225"/>
      <c r="F115" s="226"/>
      <c r="G115" s="226"/>
      <c r="H115" s="226"/>
      <c r="I115" s="226"/>
      <c r="J115" s="226"/>
      <c r="K115" s="226"/>
      <c r="L115" s="226"/>
      <c r="M115" s="224"/>
      <c r="N115" s="227"/>
      <c r="O115" s="225"/>
      <c r="P115" s="226"/>
      <c r="Q115" s="226"/>
      <c r="R115" s="226"/>
      <c r="S115" s="226"/>
      <c r="T115" s="226"/>
      <c r="U115" s="226"/>
      <c r="V115" s="226"/>
      <c r="W115" s="224"/>
      <c r="X115" s="227"/>
      <c r="Y115" s="225"/>
      <c r="Z115" s="226"/>
      <c r="AA115" s="226"/>
      <c r="AB115" s="226"/>
      <c r="AC115" s="226"/>
      <c r="AD115" s="226"/>
      <c r="AE115" s="226"/>
      <c r="AF115" s="226"/>
      <c r="AG115" s="224"/>
      <c r="AH115" s="227"/>
      <c r="AI115" s="225"/>
      <c r="AJ115" s="226"/>
      <c r="AK115" s="226"/>
      <c r="AL115" s="226"/>
      <c r="AM115" s="226"/>
      <c r="AN115" s="226"/>
      <c r="AO115" s="226"/>
      <c r="AP115" s="226"/>
      <c r="AQ115" s="224"/>
      <c r="AR115" s="227"/>
    </row>
    <row r="116" spans="1:44" ht="15.75" thickBot="1" x14ac:dyDescent="0.3">
      <c r="A116" s="196" t="str">
        <f t="shared" si="19"/>
        <v>2027-2028June</v>
      </c>
      <c r="B116" s="201" t="s">
        <v>149</v>
      </c>
      <c r="C116" s="202" t="s">
        <v>10</v>
      </c>
      <c r="D116" s="228"/>
      <c r="E116" s="229"/>
      <c r="F116" s="230"/>
      <c r="G116" s="230"/>
      <c r="H116" s="230"/>
      <c r="I116" s="230"/>
      <c r="J116" s="230"/>
      <c r="K116" s="230"/>
      <c r="L116" s="230"/>
      <c r="M116" s="228"/>
      <c r="N116" s="231"/>
      <c r="O116" s="229"/>
      <c r="P116" s="230"/>
      <c r="Q116" s="230"/>
      <c r="R116" s="230"/>
      <c r="S116" s="230"/>
      <c r="T116" s="230"/>
      <c r="U116" s="230"/>
      <c r="V116" s="230"/>
      <c r="W116" s="228"/>
      <c r="X116" s="231"/>
      <c r="Y116" s="229"/>
      <c r="Z116" s="230"/>
      <c r="AA116" s="230"/>
      <c r="AB116" s="230"/>
      <c r="AC116" s="230"/>
      <c r="AD116" s="230"/>
      <c r="AE116" s="230"/>
      <c r="AF116" s="230"/>
      <c r="AG116" s="228"/>
      <c r="AH116" s="231"/>
      <c r="AI116" s="229"/>
      <c r="AJ116" s="230"/>
      <c r="AK116" s="230"/>
      <c r="AL116" s="230"/>
      <c r="AM116" s="230"/>
      <c r="AN116" s="230"/>
      <c r="AO116" s="230"/>
      <c r="AP116" s="230"/>
      <c r="AQ116" s="228"/>
      <c r="AR116" s="231"/>
    </row>
    <row r="117" spans="1:44" x14ac:dyDescent="0.25">
      <c r="A117" s="196" t="str">
        <f t="shared" si="19"/>
        <v>2028-2029September</v>
      </c>
      <c r="B117" s="197" t="s">
        <v>150</v>
      </c>
      <c r="C117" s="198" t="s">
        <v>1</v>
      </c>
      <c r="D117" s="220"/>
      <c r="E117" s="221"/>
      <c r="F117" s="222"/>
      <c r="G117" s="222"/>
      <c r="H117" s="222"/>
      <c r="I117" s="222"/>
      <c r="J117" s="222"/>
      <c r="K117" s="222"/>
      <c r="L117" s="222"/>
      <c r="M117" s="220"/>
      <c r="N117" s="223"/>
      <c r="O117" s="221"/>
      <c r="P117" s="222"/>
      <c r="Q117" s="222"/>
      <c r="R117" s="222"/>
      <c r="S117" s="222"/>
      <c r="T117" s="222"/>
      <c r="U117" s="222"/>
      <c r="V117" s="222"/>
      <c r="W117" s="220"/>
      <c r="X117" s="223"/>
      <c r="Y117" s="221"/>
      <c r="Z117" s="222"/>
      <c r="AA117" s="222"/>
      <c r="AB117" s="222"/>
      <c r="AC117" s="222"/>
      <c r="AD117" s="222"/>
      <c r="AE117" s="222"/>
      <c r="AF117" s="222"/>
      <c r="AG117" s="220"/>
      <c r="AH117" s="223"/>
      <c r="AI117" s="221"/>
      <c r="AJ117" s="222"/>
      <c r="AK117" s="222"/>
      <c r="AL117" s="222"/>
      <c r="AM117" s="222"/>
      <c r="AN117" s="222"/>
      <c r="AO117" s="222"/>
      <c r="AP117" s="222"/>
      <c r="AQ117" s="220"/>
      <c r="AR117" s="223"/>
    </row>
    <row r="118" spans="1:44" x14ac:dyDescent="0.25">
      <c r="A118" s="196" t="str">
        <f t="shared" si="19"/>
        <v>2028-2029October</v>
      </c>
      <c r="B118" s="199" t="s">
        <v>150</v>
      </c>
      <c r="C118" s="200" t="s">
        <v>2</v>
      </c>
      <c r="D118" s="224"/>
      <c r="E118" s="225"/>
      <c r="F118" s="226"/>
      <c r="G118" s="226"/>
      <c r="H118" s="226"/>
      <c r="I118" s="226"/>
      <c r="J118" s="226"/>
      <c r="K118" s="226"/>
      <c r="L118" s="226"/>
      <c r="M118" s="224"/>
      <c r="N118" s="227"/>
      <c r="O118" s="225"/>
      <c r="P118" s="226"/>
      <c r="Q118" s="226"/>
      <c r="R118" s="226"/>
      <c r="S118" s="226"/>
      <c r="T118" s="226"/>
      <c r="U118" s="226"/>
      <c r="V118" s="226"/>
      <c r="W118" s="224"/>
      <c r="X118" s="227"/>
      <c r="Y118" s="225"/>
      <c r="Z118" s="226"/>
      <c r="AA118" s="226"/>
      <c r="AB118" s="226"/>
      <c r="AC118" s="226"/>
      <c r="AD118" s="226"/>
      <c r="AE118" s="226"/>
      <c r="AF118" s="226"/>
      <c r="AG118" s="224"/>
      <c r="AH118" s="227"/>
      <c r="AI118" s="225"/>
      <c r="AJ118" s="226"/>
      <c r="AK118" s="226"/>
      <c r="AL118" s="226"/>
      <c r="AM118" s="226"/>
      <c r="AN118" s="226"/>
      <c r="AO118" s="226"/>
      <c r="AP118" s="226"/>
      <c r="AQ118" s="224"/>
      <c r="AR118" s="227"/>
    </row>
    <row r="119" spans="1:44" x14ac:dyDescent="0.25">
      <c r="A119" s="196" t="str">
        <f t="shared" si="19"/>
        <v>2028-2029November</v>
      </c>
      <c r="B119" s="199" t="s">
        <v>150</v>
      </c>
      <c r="C119" s="200" t="s">
        <v>3</v>
      </c>
      <c r="D119" s="224"/>
      <c r="E119" s="225"/>
      <c r="F119" s="226"/>
      <c r="G119" s="226"/>
      <c r="H119" s="226"/>
      <c r="I119" s="226"/>
      <c r="J119" s="226"/>
      <c r="K119" s="226"/>
      <c r="L119" s="226"/>
      <c r="M119" s="224"/>
      <c r="N119" s="227"/>
      <c r="O119" s="225"/>
      <c r="P119" s="226"/>
      <c r="Q119" s="226"/>
      <c r="R119" s="226"/>
      <c r="S119" s="226"/>
      <c r="T119" s="226"/>
      <c r="U119" s="226"/>
      <c r="V119" s="226"/>
      <c r="W119" s="224"/>
      <c r="X119" s="227"/>
      <c r="Y119" s="225"/>
      <c r="Z119" s="226"/>
      <c r="AA119" s="226"/>
      <c r="AB119" s="226"/>
      <c r="AC119" s="226"/>
      <c r="AD119" s="226"/>
      <c r="AE119" s="226"/>
      <c r="AF119" s="226"/>
      <c r="AG119" s="224"/>
      <c r="AH119" s="227"/>
      <c r="AI119" s="225"/>
      <c r="AJ119" s="226"/>
      <c r="AK119" s="226"/>
      <c r="AL119" s="226"/>
      <c r="AM119" s="226"/>
      <c r="AN119" s="226"/>
      <c r="AO119" s="226"/>
      <c r="AP119" s="226"/>
      <c r="AQ119" s="224"/>
      <c r="AR119" s="227"/>
    </row>
    <row r="120" spans="1:44" x14ac:dyDescent="0.25">
      <c r="A120" s="196" t="str">
        <f t="shared" si="19"/>
        <v>2028-2029December</v>
      </c>
      <c r="B120" s="199" t="s">
        <v>150</v>
      </c>
      <c r="C120" s="200" t="s">
        <v>4</v>
      </c>
      <c r="D120" s="224"/>
      <c r="E120" s="225"/>
      <c r="F120" s="226"/>
      <c r="G120" s="226"/>
      <c r="H120" s="226"/>
      <c r="I120" s="226"/>
      <c r="J120" s="226"/>
      <c r="K120" s="226"/>
      <c r="L120" s="226"/>
      <c r="M120" s="224"/>
      <c r="N120" s="227"/>
      <c r="O120" s="225"/>
      <c r="P120" s="226"/>
      <c r="Q120" s="226"/>
      <c r="R120" s="226"/>
      <c r="S120" s="226"/>
      <c r="T120" s="226"/>
      <c r="U120" s="226"/>
      <c r="V120" s="226"/>
      <c r="W120" s="224"/>
      <c r="X120" s="227"/>
      <c r="Y120" s="225"/>
      <c r="Z120" s="226"/>
      <c r="AA120" s="226"/>
      <c r="AB120" s="226"/>
      <c r="AC120" s="226"/>
      <c r="AD120" s="226"/>
      <c r="AE120" s="226"/>
      <c r="AF120" s="226"/>
      <c r="AG120" s="224"/>
      <c r="AH120" s="227"/>
      <c r="AI120" s="225"/>
      <c r="AJ120" s="226"/>
      <c r="AK120" s="226"/>
      <c r="AL120" s="226"/>
      <c r="AM120" s="226"/>
      <c r="AN120" s="226"/>
      <c r="AO120" s="226"/>
      <c r="AP120" s="226"/>
      <c r="AQ120" s="224"/>
      <c r="AR120" s="227"/>
    </row>
    <row r="121" spans="1:44" x14ac:dyDescent="0.25">
      <c r="A121" s="196" t="str">
        <f t="shared" si="19"/>
        <v>2028-2029January</v>
      </c>
      <c r="B121" s="199" t="s">
        <v>150</v>
      </c>
      <c r="C121" s="200" t="s">
        <v>5</v>
      </c>
      <c r="D121" s="224"/>
      <c r="E121" s="225"/>
      <c r="F121" s="226"/>
      <c r="G121" s="226"/>
      <c r="H121" s="226"/>
      <c r="I121" s="226"/>
      <c r="J121" s="226"/>
      <c r="K121" s="226"/>
      <c r="L121" s="226"/>
      <c r="M121" s="224"/>
      <c r="N121" s="227"/>
      <c r="O121" s="225"/>
      <c r="P121" s="226"/>
      <c r="Q121" s="226"/>
      <c r="R121" s="226"/>
      <c r="S121" s="226"/>
      <c r="T121" s="226"/>
      <c r="U121" s="226"/>
      <c r="V121" s="226"/>
      <c r="W121" s="224"/>
      <c r="X121" s="227"/>
      <c r="Y121" s="225"/>
      <c r="Z121" s="226"/>
      <c r="AA121" s="226"/>
      <c r="AB121" s="226"/>
      <c r="AC121" s="226"/>
      <c r="AD121" s="226"/>
      <c r="AE121" s="226"/>
      <c r="AF121" s="226"/>
      <c r="AG121" s="224"/>
      <c r="AH121" s="227"/>
      <c r="AI121" s="225"/>
      <c r="AJ121" s="226"/>
      <c r="AK121" s="226"/>
      <c r="AL121" s="226"/>
      <c r="AM121" s="226"/>
      <c r="AN121" s="226"/>
      <c r="AO121" s="226"/>
      <c r="AP121" s="226"/>
      <c r="AQ121" s="224"/>
      <c r="AR121" s="227"/>
    </row>
    <row r="122" spans="1:44" x14ac:dyDescent="0.25">
      <c r="A122" s="196" t="str">
        <f t="shared" si="19"/>
        <v>2028-2029February</v>
      </c>
      <c r="B122" s="199" t="s">
        <v>150</v>
      </c>
      <c r="C122" s="200" t="s">
        <v>6</v>
      </c>
      <c r="D122" s="224"/>
      <c r="E122" s="225"/>
      <c r="F122" s="226"/>
      <c r="G122" s="226"/>
      <c r="H122" s="226"/>
      <c r="I122" s="226"/>
      <c r="J122" s="226"/>
      <c r="K122" s="226"/>
      <c r="L122" s="226"/>
      <c r="M122" s="224"/>
      <c r="N122" s="227"/>
      <c r="O122" s="225"/>
      <c r="P122" s="226"/>
      <c r="Q122" s="226"/>
      <c r="R122" s="226"/>
      <c r="S122" s="226"/>
      <c r="T122" s="226"/>
      <c r="U122" s="226"/>
      <c r="V122" s="226"/>
      <c r="W122" s="224"/>
      <c r="X122" s="227"/>
      <c r="Y122" s="225"/>
      <c r="Z122" s="226"/>
      <c r="AA122" s="226"/>
      <c r="AB122" s="226"/>
      <c r="AC122" s="226"/>
      <c r="AD122" s="226"/>
      <c r="AE122" s="226"/>
      <c r="AF122" s="226"/>
      <c r="AG122" s="224"/>
      <c r="AH122" s="227"/>
      <c r="AI122" s="225"/>
      <c r="AJ122" s="226"/>
      <c r="AK122" s="226"/>
      <c r="AL122" s="226"/>
      <c r="AM122" s="226"/>
      <c r="AN122" s="226"/>
      <c r="AO122" s="226"/>
      <c r="AP122" s="226"/>
      <c r="AQ122" s="224"/>
      <c r="AR122" s="227"/>
    </row>
    <row r="123" spans="1:44" x14ac:dyDescent="0.25">
      <c r="A123" s="196" t="str">
        <f t="shared" si="19"/>
        <v>2028-2029March</v>
      </c>
      <c r="B123" s="199" t="s">
        <v>150</v>
      </c>
      <c r="C123" s="200" t="s">
        <v>7</v>
      </c>
      <c r="D123" s="224"/>
      <c r="E123" s="225"/>
      <c r="F123" s="226"/>
      <c r="G123" s="226"/>
      <c r="H123" s="226"/>
      <c r="I123" s="226"/>
      <c r="J123" s="226"/>
      <c r="K123" s="226"/>
      <c r="L123" s="226"/>
      <c r="M123" s="224"/>
      <c r="N123" s="227"/>
      <c r="O123" s="225"/>
      <c r="P123" s="226"/>
      <c r="Q123" s="226"/>
      <c r="R123" s="226"/>
      <c r="S123" s="226"/>
      <c r="T123" s="226"/>
      <c r="U123" s="226"/>
      <c r="V123" s="226"/>
      <c r="W123" s="224"/>
      <c r="X123" s="227"/>
      <c r="Y123" s="225"/>
      <c r="Z123" s="226"/>
      <c r="AA123" s="226"/>
      <c r="AB123" s="226"/>
      <c r="AC123" s="226"/>
      <c r="AD123" s="226"/>
      <c r="AE123" s="226"/>
      <c r="AF123" s="226"/>
      <c r="AG123" s="224"/>
      <c r="AH123" s="227"/>
      <c r="AI123" s="225"/>
      <c r="AJ123" s="226"/>
      <c r="AK123" s="226"/>
      <c r="AL123" s="226"/>
      <c r="AM123" s="226"/>
      <c r="AN123" s="226"/>
      <c r="AO123" s="226"/>
      <c r="AP123" s="226"/>
      <c r="AQ123" s="224"/>
      <c r="AR123" s="227"/>
    </row>
    <row r="124" spans="1:44" x14ac:dyDescent="0.25">
      <c r="A124" s="196" t="str">
        <f t="shared" si="19"/>
        <v>2028-2029April</v>
      </c>
      <c r="B124" s="199" t="s">
        <v>150</v>
      </c>
      <c r="C124" s="200" t="s">
        <v>8</v>
      </c>
      <c r="D124" s="224"/>
      <c r="E124" s="225"/>
      <c r="F124" s="226"/>
      <c r="G124" s="226"/>
      <c r="H124" s="226"/>
      <c r="I124" s="226"/>
      <c r="J124" s="226"/>
      <c r="K124" s="226"/>
      <c r="L124" s="226"/>
      <c r="M124" s="224"/>
      <c r="N124" s="227"/>
      <c r="O124" s="225"/>
      <c r="P124" s="226"/>
      <c r="Q124" s="226"/>
      <c r="R124" s="226"/>
      <c r="S124" s="226"/>
      <c r="T124" s="226"/>
      <c r="U124" s="226"/>
      <c r="V124" s="226"/>
      <c r="W124" s="224"/>
      <c r="X124" s="227"/>
      <c r="Y124" s="225"/>
      <c r="Z124" s="226"/>
      <c r="AA124" s="226"/>
      <c r="AB124" s="226"/>
      <c r="AC124" s="226"/>
      <c r="AD124" s="226"/>
      <c r="AE124" s="226"/>
      <c r="AF124" s="226"/>
      <c r="AG124" s="224"/>
      <c r="AH124" s="227"/>
      <c r="AI124" s="225"/>
      <c r="AJ124" s="226"/>
      <c r="AK124" s="226"/>
      <c r="AL124" s="226"/>
      <c r="AM124" s="226"/>
      <c r="AN124" s="226"/>
      <c r="AO124" s="226"/>
      <c r="AP124" s="226"/>
      <c r="AQ124" s="224"/>
      <c r="AR124" s="227"/>
    </row>
    <row r="125" spans="1:44" x14ac:dyDescent="0.25">
      <c r="A125" s="196" t="str">
        <f t="shared" si="19"/>
        <v>2028-2029May</v>
      </c>
      <c r="B125" s="199" t="s">
        <v>150</v>
      </c>
      <c r="C125" s="200" t="s">
        <v>9</v>
      </c>
      <c r="D125" s="224"/>
      <c r="E125" s="225"/>
      <c r="F125" s="226"/>
      <c r="G125" s="226"/>
      <c r="H125" s="226"/>
      <c r="I125" s="226"/>
      <c r="J125" s="226"/>
      <c r="K125" s="226"/>
      <c r="L125" s="226"/>
      <c r="M125" s="224"/>
      <c r="N125" s="227"/>
      <c r="O125" s="225"/>
      <c r="P125" s="226"/>
      <c r="Q125" s="226"/>
      <c r="R125" s="226"/>
      <c r="S125" s="226"/>
      <c r="T125" s="226"/>
      <c r="U125" s="226"/>
      <c r="V125" s="226"/>
      <c r="W125" s="224"/>
      <c r="X125" s="227"/>
      <c r="Y125" s="225"/>
      <c r="Z125" s="226"/>
      <c r="AA125" s="226"/>
      <c r="AB125" s="226"/>
      <c r="AC125" s="226"/>
      <c r="AD125" s="226"/>
      <c r="AE125" s="226"/>
      <c r="AF125" s="226"/>
      <c r="AG125" s="224"/>
      <c r="AH125" s="227"/>
      <c r="AI125" s="225"/>
      <c r="AJ125" s="226"/>
      <c r="AK125" s="226"/>
      <c r="AL125" s="226"/>
      <c r="AM125" s="226"/>
      <c r="AN125" s="226"/>
      <c r="AO125" s="226"/>
      <c r="AP125" s="226"/>
      <c r="AQ125" s="224"/>
      <c r="AR125" s="227"/>
    </row>
    <row r="126" spans="1:44" ht="15.75" thickBot="1" x14ac:dyDescent="0.3">
      <c r="A126" s="196" t="str">
        <f t="shared" si="19"/>
        <v>2028-2029June</v>
      </c>
      <c r="B126" s="201" t="s">
        <v>150</v>
      </c>
      <c r="C126" s="202" t="s">
        <v>10</v>
      </c>
      <c r="D126" s="228"/>
      <c r="E126" s="229"/>
      <c r="F126" s="230"/>
      <c r="G126" s="230"/>
      <c r="H126" s="230"/>
      <c r="I126" s="230"/>
      <c r="J126" s="230"/>
      <c r="K126" s="230"/>
      <c r="L126" s="230"/>
      <c r="M126" s="228"/>
      <c r="N126" s="231"/>
      <c r="O126" s="229"/>
      <c r="P126" s="230"/>
      <c r="Q126" s="230"/>
      <c r="R126" s="230"/>
      <c r="S126" s="230"/>
      <c r="T126" s="230"/>
      <c r="U126" s="230"/>
      <c r="V126" s="230"/>
      <c r="W126" s="228"/>
      <c r="X126" s="231"/>
      <c r="Y126" s="229"/>
      <c r="Z126" s="230"/>
      <c r="AA126" s="230"/>
      <c r="AB126" s="230"/>
      <c r="AC126" s="230"/>
      <c r="AD126" s="230"/>
      <c r="AE126" s="230"/>
      <c r="AF126" s="230"/>
      <c r="AG126" s="228"/>
      <c r="AH126" s="231"/>
      <c r="AI126" s="229"/>
      <c r="AJ126" s="230"/>
      <c r="AK126" s="230"/>
      <c r="AL126" s="230"/>
      <c r="AM126" s="230"/>
      <c r="AN126" s="230"/>
      <c r="AO126" s="230"/>
      <c r="AP126" s="230"/>
      <c r="AQ126" s="228"/>
      <c r="AR126" s="231"/>
    </row>
    <row r="127" spans="1:44" x14ac:dyDescent="0.25">
      <c r="A127" s="196" t="str">
        <f t="shared" si="19"/>
        <v>2029-2030September</v>
      </c>
      <c r="B127" s="197" t="s">
        <v>151</v>
      </c>
      <c r="C127" s="198" t="s">
        <v>1</v>
      </c>
      <c r="D127" s="220"/>
      <c r="E127" s="221"/>
      <c r="F127" s="222"/>
      <c r="G127" s="222"/>
      <c r="H127" s="222"/>
      <c r="I127" s="222"/>
      <c r="J127" s="222"/>
      <c r="K127" s="222"/>
      <c r="L127" s="222"/>
      <c r="M127" s="220"/>
      <c r="N127" s="223"/>
      <c r="O127" s="221"/>
      <c r="P127" s="222"/>
      <c r="Q127" s="222"/>
      <c r="R127" s="222"/>
      <c r="S127" s="222"/>
      <c r="T127" s="222"/>
      <c r="U127" s="222"/>
      <c r="V127" s="222"/>
      <c r="W127" s="220"/>
      <c r="X127" s="223"/>
      <c r="Y127" s="221"/>
      <c r="Z127" s="222"/>
      <c r="AA127" s="222"/>
      <c r="AB127" s="222"/>
      <c r="AC127" s="222"/>
      <c r="AD127" s="222"/>
      <c r="AE127" s="222"/>
      <c r="AF127" s="222"/>
      <c r="AG127" s="220"/>
      <c r="AH127" s="223"/>
      <c r="AI127" s="221"/>
      <c r="AJ127" s="222"/>
      <c r="AK127" s="222"/>
      <c r="AL127" s="222"/>
      <c r="AM127" s="222"/>
      <c r="AN127" s="222"/>
      <c r="AO127" s="222"/>
      <c r="AP127" s="222"/>
      <c r="AQ127" s="220"/>
      <c r="AR127" s="223"/>
    </row>
    <row r="128" spans="1:44" x14ac:dyDescent="0.25">
      <c r="A128" s="196" t="str">
        <f t="shared" si="19"/>
        <v>2029-2030October</v>
      </c>
      <c r="B128" s="199" t="s">
        <v>151</v>
      </c>
      <c r="C128" s="200" t="s">
        <v>2</v>
      </c>
      <c r="D128" s="224"/>
      <c r="E128" s="225"/>
      <c r="F128" s="226"/>
      <c r="G128" s="226"/>
      <c r="H128" s="226"/>
      <c r="I128" s="226"/>
      <c r="J128" s="226"/>
      <c r="K128" s="226"/>
      <c r="L128" s="226"/>
      <c r="M128" s="224"/>
      <c r="N128" s="227"/>
      <c r="O128" s="225"/>
      <c r="P128" s="226"/>
      <c r="Q128" s="226"/>
      <c r="R128" s="226"/>
      <c r="S128" s="226"/>
      <c r="T128" s="226"/>
      <c r="U128" s="226"/>
      <c r="V128" s="226"/>
      <c r="W128" s="224"/>
      <c r="X128" s="227"/>
      <c r="Y128" s="225"/>
      <c r="Z128" s="226"/>
      <c r="AA128" s="226"/>
      <c r="AB128" s="226"/>
      <c r="AC128" s="226"/>
      <c r="AD128" s="226"/>
      <c r="AE128" s="226"/>
      <c r="AF128" s="226"/>
      <c r="AG128" s="224"/>
      <c r="AH128" s="227"/>
      <c r="AI128" s="225"/>
      <c r="AJ128" s="226"/>
      <c r="AK128" s="226"/>
      <c r="AL128" s="226"/>
      <c r="AM128" s="226"/>
      <c r="AN128" s="226"/>
      <c r="AO128" s="226"/>
      <c r="AP128" s="226"/>
      <c r="AQ128" s="224"/>
      <c r="AR128" s="227"/>
    </row>
    <row r="129" spans="1:44" x14ac:dyDescent="0.25">
      <c r="A129" s="196" t="str">
        <f t="shared" si="19"/>
        <v>2029-2030November</v>
      </c>
      <c r="B129" s="199" t="s">
        <v>151</v>
      </c>
      <c r="C129" s="200" t="s">
        <v>3</v>
      </c>
      <c r="D129" s="224"/>
      <c r="E129" s="225"/>
      <c r="F129" s="226"/>
      <c r="G129" s="226"/>
      <c r="H129" s="226"/>
      <c r="I129" s="226"/>
      <c r="J129" s="226"/>
      <c r="K129" s="226"/>
      <c r="L129" s="226"/>
      <c r="M129" s="224"/>
      <c r="N129" s="227"/>
      <c r="O129" s="225"/>
      <c r="P129" s="226"/>
      <c r="Q129" s="226"/>
      <c r="R129" s="226"/>
      <c r="S129" s="226"/>
      <c r="T129" s="226"/>
      <c r="U129" s="226"/>
      <c r="V129" s="226"/>
      <c r="W129" s="224"/>
      <c r="X129" s="227"/>
      <c r="Y129" s="225"/>
      <c r="Z129" s="226"/>
      <c r="AA129" s="226"/>
      <c r="AB129" s="226"/>
      <c r="AC129" s="226"/>
      <c r="AD129" s="226"/>
      <c r="AE129" s="226"/>
      <c r="AF129" s="226"/>
      <c r="AG129" s="224"/>
      <c r="AH129" s="227"/>
      <c r="AI129" s="225"/>
      <c r="AJ129" s="226"/>
      <c r="AK129" s="226"/>
      <c r="AL129" s="226"/>
      <c r="AM129" s="226"/>
      <c r="AN129" s="226"/>
      <c r="AO129" s="226"/>
      <c r="AP129" s="226"/>
      <c r="AQ129" s="224"/>
      <c r="AR129" s="227"/>
    </row>
    <row r="130" spans="1:44" x14ac:dyDescent="0.25">
      <c r="A130" s="196" t="str">
        <f t="shared" si="19"/>
        <v>2029-2030December</v>
      </c>
      <c r="B130" s="199" t="s">
        <v>151</v>
      </c>
      <c r="C130" s="200" t="s">
        <v>4</v>
      </c>
      <c r="D130" s="224"/>
      <c r="E130" s="225"/>
      <c r="F130" s="226"/>
      <c r="G130" s="226"/>
      <c r="H130" s="226"/>
      <c r="I130" s="226"/>
      <c r="J130" s="226"/>
      <c r="K130" s="226"/>
      <c r="L130" s="226"/>
      <c r="M130" s="224"/>
      <c r="N130" s="227"/>
      <c r="O130" s="225"/>
      <c r="P130" s="226"/>
      <c r="Q130" s="226"/>
      <c r="R130" s="226"/>
      <c r="S130" s="226"/>
      <c r="T130" s="226"/>
      <c r="U130" s="226"/>
      <c r="V130" s="226"/>
      <c r="W130" s="224"/>
      <c r="X130" s="227"/>
      <c r="Y130" s="225"/>
      <c r="Z130" s="226"/>
      <c r="AA130" s="226"/>
      <c r="AB130" s="226"/>
      <c r="AC130" s="226"/>
      <c r="AD130" s="226"/>
      <c r="AE130" s="226"/>
      <c r="AF130" s="226"/>
      <c r="AG130" s="224"/>
      <c r="AH130" s="227"/>
      <c r="AI130" s="225"/>
      <c r="AJ130" s="226"/>
      <c r="AK130" s="226"/>
      <c r="AL130" s="226"/>
      <c r="AM130" s="226"/>
      <c r="AN130" s="226"/>
      <c r="AO130" s="226"/>
      <c r="AP130" s="226"/>
      <c r="AQ130" s="224"/>
      <c r="AR130" s="227"/>
    </row>
    <row r="131" spans="1:44" x14ac:dyDescent="0.25">
      <c r="A131" s="196" t="str">
        <f t="shared" si="19"/>
        <v>2029-2030January</v>
      </c>
      <c r="B131" s="199" t="s">
        <v>151</v>
      </c>
      <c r="C131" s="200" t="s">
        <v>5</v>
      </c>
      <c r="D131" s="224"/>
      <c r="E131" s="225"/>
      <c r="F131" s="226"/>
      <c r="G131" s="226"/>
      <c r="H131" s="226"/>
      <c r="I131" s="226"/>
      <c r="J131" s="226"/>
      <c r="K131" s="226"/>
      <c r="L131" s="226"/>
      <c r="M131" s="224"/>
      <c r="N131" s="227"/>
      <c r="O131" s="225"/>
      <c r="P131" s="226"/>
      <c r="Q131" s="226"/>
      <c r="R131" s="226"/>
      <c r="S131" s="226"/>
      <c r="T131" s="226"/>
      <c r="U131" s="226"/>
      <c r="V131" s="226"/>
      <c r="W131" s="224"/>
      <c r="X131" s="227"/>
      <c r="Y131" s="225"/>
      <c r="Z131" s="226"/>
      <c r="AA131" s="226"/>
      <c r="AB131" s="226"/>
      <c r="AC131" s="226"/>
      <c r="AD131" s="226"/>
      <c r="AE131" s="226"/>
      <c r="AF131" s="226"/>
      <c r="AG131" s="224"/>
      <c r="AH131" s="227"/>
      <c r="AI131" s="225"/>
      <c r="AJ131" s="226"/>
      <c r="AK131" s="226"/>
      <c r="AL131" s="226"/>
      <c r="AM131" s="226"/>
      <c r="AN131" s="226"/>
      <c r="AO131" s="226"/>
      <c r="AP131" s="226"/>
      <c r="AQ131" s="224"/>
      <c r="AR131" s="227"/>
    </row>
    <row r="132" spans="1:44" x14ac:dyDescent="0.25">
      <c r="A132" s="196" t="str">
        <f t="shared" si="19"/>
        <v>2029-2030February</v>
      </c>
      <c r="B132" s="199" t="s">
        <v>151</v>
      </c>
      <c r="C132" s="200" t="s">
        <v>6</v>
      </c>
      <c r="D132" s="224"/>
      <c r="E132" s="225"/>
      <c r="F132" s="226"/>
      <c r="G132" s="226"/>
      <c r="H132" s="226"/>
      <c r="I132" s="226"/>
      <c r="J132" s="226"/>
      <c r="K132" s="226"/>
      <c r="L132" s="226"/>
      <c r="M132" s="224"/>
      <c r="N132" s="227"/>
      <c r="O132" s="225"/>
      <c r="P132" s="226"/>
      <c r="Q132" s="226"/>
      <c r="R132" s="226"/>
      <c r="S132" s="226"/>
      <c r="T132" s="226"/>
      <c r="U132" s="226"/>
      <c r="V132" s="226"/>
      <c r="W132" s="224"/>
      <c r="X132" s="227"/>
      <c r="Y132" s="225"/>
      <c r="Z132" s="226"/>
      <c r="AA132" s="226"/>
      <c r="AB132" s="226"/>
      <c r="AC132" s="226"/>
      <c r="AD132" s="226"/>
      <c r="AE132" s="226"/>
      <c r="AF132" s="226"/>
      <c r="AG132" s="224"/>
      <c r="AH132" s="227"/>
      <c r="AI132" s="225"/>
      <c r="AJ132" s="226"/>
      <c r="AK132" s="226"/>
      <c r="AL132" s="226"/>
      <c r="AM132" s="226"/>
      <c r="AN132" s="226"/>
      <c r="AO132" s="226"/>
      <c r="AP132" s="226"/>
      <c r="AQ132" s="224"/>
      <c r="AR132" s="227"/>
    </row>
    <row r="133" spans="1:44" x14ac:dyDescent="0.25">
      <c r="A133" s="196" t="str">
        <f t="shared" si="19"/>
        <v>2029-2030March</v>
      </c>
      <c r="B133" s="199" t="s">
        <v>151</v>
      </c>
      <c r="C133" s="200" t="s">
        <v>7</v>
      </c>
      <c r="D133" s="224"/>
      <c r="E133" s="225"/>
      <c r="F133" s="226"/>
      <c r="G133" s="226"/>
      <c r="H133" s="226"/>
      <c r="I133" s="226"/>
      <c r="J133" s="226"/>
      <c r="K133" s="226"/>
      <c r="L133" s="226"/>
      <c r="M133" s="224"/>
      <c r="N133" s="227"/>
      <c r="O133" s="225"/>
      <c r="P133" s="226"/>
      <c r="Q133" s="226"/>
      <c r="R133" s="226"/>
      <c r="S133" s="226"/>
      <c r="T133" s="226"/>
      <c r="U133" s="226"/>
      <c r="V133" s="226"/>
      <c r="W133" s="224"/>
      <c r="X133" s="227"/>
      <c r="Y133" s="225"/>
      <c r="Z133" s="226"/>
      <c r="AA133" s="226"/>
      <c r="AB133" s="226"/>
      <c r="AC133" s="226"/>
      <c r="AD133" s="226"/>
      <c r="AE133" s="226"/>
      <c r="AF133" s="226"/>
      <c r="AG133" s="224"/>
      <c r="AH133" s="227"/>
      <c r="AI133" s="225"/>
      <c r="AJ133" s="226"/>
      <c r="AK133" s="226"/>
      <c r="AL133" s="226"/>
      <c r="AM133" s="226"/>
      <c r="AN133" s="226"/>
      <c r="AO133" s="226"/>
      <c r="AP133" s="226"/>
      <c r="AQ133" s="224"/>
      <c r="AR133" s="227"/>
    </row>
    <row r="134" spans="1:44" x14ac:dyDescent="0.25">
      <c r="A134" s="196" t="str">
        <f t="shared" si="19"/>
        <v>2029-2030April</v>
      </c>
      <c r="B134" s="199" t="s">
        <v>151</v>
      </c>
      <c r="C134" s="200" t="s">
        <v>8</v>
      </c>
      <c r="D134" s="224"/>
      <c r="E134" s="225"/>
      <c r="F134" s="226"/>
      <c r="G134" s="226"/>
      <c r="H134" s="226"/>
      <c r="I134" s="226"/>
      <c r="J134" s="226"/>
      <c r="K134" s="226"/>
      <c r="L134" s="226"/>
      <c r="M134" s="224"/>
      <c r="N134" s="227"/>
      <c r="O134" s="225"/>
      <c r="P134" s="226"/>
      <c r="Q134" s="226"/>
      <c r="R134" s="226"/>
      <c r="S134" s="226"/>
      <c r="T134" s="226"/>
      <c r="U134" s="226"/>
      <c r="V134" s="226"/>
      <c r="W134" s="224"/>
      <c r="X134" s="227"/>
      <c r="Y134" s="225"/>
      <c r="Z134" s="226"/>
      <c r="AA134" s="226"/>
      <c r="AB134" s="226"/>
      <c r="AC134" s="226"/>
      <c r="AD134" s="226"/>
      <c r="AE134" s="226"/>
      <c r="AF134" s="226"/>
      <c r="AG134" s="224"/>
      <c r="AH134" s="227"/>
      <c r="AI134" s="225"/>
      <c r="AJ134" s="226"/>
      <c r="AK134" s="226"/>
      <c r="AL134" s="226"/>
      <c r="AM134" s="226"/>
      <c r="AN134" s="226"/>
      <c r="AO134" s="226"/>
      <c r="AP134" s="226"/>
      <c r="AQ134" s="224"/>
      <c r="AR134" s="227"/>
    </row>
    <row r="135" spans="1:44" x14ac:dyDescent="0.25">
      <c r="A135" s="196" t="str">
        <f t="shared" si="19"/>
        <v>2029-2030May</v>
      </c>
      <c r="B135" s="199" t="s">
        <v>151</v>
      </c>
      <c r="C135" s="200" t="s">
        <v>9</v>
      </c>
      <c r="D135" s="224"/>
      <c r="E135" s="225"/>
      <c r="F135" s="226"/>
      <c r="G135" s="226"/>
      <c r="H135" s="226"/>
      <c r="I135" s="226"/>
      <c r="J135" s="226"/>
      <c r="K135" s="226"/>
      <c r="L135" s="226"/>
      <c r="M135" s="224"/>
      <c r="N135" s="227"/>
      <c r="O135" s="225"/>
      <c r="P135" s="226"/>
      <c r="Q135" s="226"/>
      <c r="R135" s="226"/>
      <c r="S135" s="226"/>
      <c r="T135" s="226"/>
      <c r="U135" s="226"/>
      <c r="V135" s="226"/>
      <c r="W135" s="224"/>
      <c r="X135" s="227"/>
      <c r="Y135" s="225"/>
      <c r="Z135" s="226"/>
      <c r="AA135" s="226"/>
      <c r="AB135" s="226"/>
      <c r="AC135" s="226"/>
      <c r="AD135" s="226"/>
      <c r="AE135" s="226"/>
      <c r="AF135" s="226"/>
      <c r="AG135" s="224"/>
      <c r="AH135" s="227"/>
      <c r="AI135" s="225"/>
      <c r="AJ135" s="226"/>
      <c r="AK135" s="226"/>
      <c r="AL135" s="226"/>
      <c r="AM135" s="226"/>
      <c r="AN135" s="226"/>
      <c r="AO135" s="226"/>
      <c r="AP135" s="226"/>
      <c r="AQ135" s="224"/>
      <c r="AR135" s="227"/>
    </row>
    <row r="136" spans="1:44" ht="15.75" thickBot="1" x14ac:dyDescent="0.3">
      <c r="A136" s="196" t="str">
        <f t="shared" si="19"/>
        <v>2029-2030June</v>
      </c>
      <c r="B136" s="201" t="s">
        <v>151</v>
      </c>
      <c r="C136" s="202" t="s">
        <v>10</v>
      </c>
      <c r="D136" s="228"/>
      <c r="E136" s="229"/>
      <c r="F136" s="230"/>
      <c r="G136" s="230"/>
      <c r="H136" s="230"/>
      <c r="I136" s="230"/>
      <c r="J136" s="230"/>
      <c r="K136" s="230"/>
      <c r="L136" s="230"/>
      <c r="M136" s="228"/>
      <c r="N136" s="231"/>
      <c r="O136" s="229"/>
      <c r="P136" s="230"/>
      <c r="Q136" s="230"/>
      <c r="R136" s="230"/>
      <c r="S136" s="230"/>
      <c r="T136" s="230"/>
      <c r="U136" s="230"/>
      <c r="V136" s="230"/>
      <c r="W136" s="228"/>
      <c r="X136" s="231"/>
      <c r="Y136" s="229"/>
      <c r="Z136" s="230"/>
      <c r="AA136" s="230"/>
      <c r="AB136" s="230"/>
      <c r="AC136" s="230"/>
      <c r="AD136" s="230"/>
      <c r="AE136" s="230"/>
      <c r="AF136" s="230"/>
      <c r="AG136" s="228"/>
      <c r="AH136" s="231"/>
      <c r="AI136" s="229"/>
      <c r="AJ136" s="230"/>
      <c r="AK136" s="230"/>
      <c r="AL136" s="230"/>
      <c r="AM136" s="230"/>
      <c r="AN136" s="230"/>
      <c r="AO136" s="230"/>
      <c r="AP136" s="230"/>
      <c r="AQ136" s="228"/>
      <c r="AR136" s="231"/>
    </row>
  </sheetData>
  <sheetProtection algorithmName="SHA-512" hashValue="e21sKms9IupCeSyj5haDyHS33v6kFmvY0I+HXiQnzKC1wc4FOPaaDKQNlcjCtijJhU/MbbKW1+/gwSgC4KkqeQ==" saltValue="ZFTgIozpTlSwrcUqZ5l3rw==" spinCount="100000" sheet="1" objects="1" scenarios="1"/>
  <protectedRanges>
    <protectedRange sqref="D47:AR136" name="data entry section"/>
    <protectedRange sqref="E87:E136 O87:O136 Y87:Y136 AI87:AI136" name="totals range"/>
    <protectedRange sqref="D87:AR136" name="data entry"/>
    <protectedRange algorithmName="SHA-512" hashValue="0KF85HaK1PK2uCDW2eLDJhH3vkfS0Kq3QW5ejusPUZNt9HsmhDFJT9P0Ggvixfrw8LiZUE0gnrvB1kuxfYkVnw==" saltValue="XdiU8L1aMphIvFOAO/Zm+A==" spinCount="100000" sqref="BC47:BI86" name="Range4"/>
    <protectedRange algorithmName="SHA-512" hashValue="LpbfFeTQoVf4A5374F/H/g8i9Wx6JTNEgDO9Pi2v5esXSnrGB44F61NOFqgii+thegE2epjoIHdeXsYWjmtMkA==" saltValue="zal+WFaU5xVGRRqN7BenUw==" spinCount="100000" sqref="BC37:BI46" name="Range3"/>
    <protectedRange algorithmName="SHA-512" hashValue="h+YVXB67EdvqQgtQiX1z2pN3aw6BglDDV0yjEaTFcf/CcQXuEyvoBA0U7v+H2JLebNSs8kuXXgHkfmvUco4zog==" saltValue="r96hq2NKcFHlj9Jgzb2QVg==" spinCount="100000" sqref="BC27:BI36" name="Range2"/>
    <protectedRange algorithmName="SHA-512" hashValue="3XO+uC9Ea9Gv+Bwhi43Lbp9XztBEUfLXnEF9gtgeYWOb6cwLXabIWlZH10CVc9AgglP695sRYUlzloSPaGCAsg==" saltValue="rWu4HWKLqUJCcdnox78gDA==" spinCount="100000" sqref="BC17:BI26" name="Range1"/>
  </protectedRanges>
  <mergeCells count="61">
    <mergeCell ref="BF84:BH84"/>
    <mergeCell ref="BF85:BH85"/>
    <mergeCell ref="BF86:BH86"/>
    <mergeCell ref="BF73:BH73"/>
    <mergeCell ref="BF74:BH74"/>
    <mergeCell ref="BF75:BH75"/>
    <mergeCell ref="BF76:BH76"/>
    <mergeCell ref="BF83:BH83"/>
    <mergeCell ref="BF63:BH63"/>
    <mergeCell ref="BF64:BH64"/>
    <mergeCell ref="BF65:BH65"/>
    <mergeCell ref="BF66:BH66"/>
    <mergeCell ref="BF53:BH53"/>
    <mergeCell ref="BF54:BH54"/>
    <mergeCell ref="BF55:BH55"/>
    <mergeCell ref="BF56:BH56"/>
    <mergeCell ref="BF46:BH46"/>
    <mergeCell ref="BF43:BH43"/>
    <mergeCell ref="BF44:BH44"/>
    <mergeCell ref="BF45:BH45"/>
    <mergeCell ref="BI6:BI7"/>
    <mergeCell ref="BF33:BH33"/>
    <mergeCell ref="BF34:BH34"/>
    <mergeCell ref="BF35:BH35"/>
    <mergeCell ref="BF36:BH36"/>
    <mergeCell ref="BF24:BH24"/>
    <mergeCell ref="BF25:BH25"/>
    <mergeCell ref="BF26:BH26"/>
    <mergeCell ref="BF23:BH23"/>
    <mergeCell ref="BH6:BH7"/>
    <mergeCell ref="BC6:BC7"/>
    <mergeCell ref="BD6:BD7"/>
    <mergeCell ref="BE6:BE7"/>
    <mergeCell ref="BF6:BF7"/>
    <mergeCell ref="BG6:BG7"/>
    <mergeCell ref="B5:B6"/>
    <mergeCell ref="A5:A6"/>
    <mergeCell ref="E4:N4"/>
    <mergeCell ref="D5:D6"/>
    <mergeCell ref="AH5:AH6"/>
    <mergeCell ref="AR5:AR6"/>
    <mergeCell ref="O5:O6"/>
    <mergeCell ref="Y4:AH4"/>
    <mergeCell ref="C5:C6"/>
    <mergeCell ref="AI5:AI6"/>
    <mergeCell ref="A1:D2"/>
    <mergeCell ref="E1:H2"/>
    <mergeCell ref="AI4:AR4"/>
    <mergeCell ref="O4:X4"/>
    <mergeCell ref="F5:L5"/>
    <mergeCell ref="E5:E6"/>
    <mergeCell ref="M5:M6"/>
    <mergeCell ref="N5:N6"/>
    <mergeCell ref="P5:V5"/>
    <mergeCell ref="W5:W6"/>
    <mergeCell ref="X5:X6"/>
    <mergeCell ref="Y5:Y6"/>
    <mergeCell ref="Z5:AF5"/>
    <mergeCell ref="AG5:AG6"/>
    <mergeCell ref="AJ5:AP5"/>
    <mergeCell ref="AQ5:AQ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13242-AD0D-4385-AD7F-642A52B76D1E}">
  <sheetPr>
    <tabColor rgb="FF7030A0"/>
  </sheetPr>
  <dimension ref="B1:CV528"/>
  <sheetViews>
    <sheetView topLeftCell="A7" zoomScale="50" zoomScaleNormal="50" zoomScaleSheetLayoutView="50" workbookViewId="0">
      <selection activeCell="AW17" sqref="AW17"/>
    </sheetView>
  </sheetViews>
  <sheetFormatPr defaultColWidth="14.42578125" defaultRowHeight="15" customHeight="1" x14ac:dyDescent="0.25"/>
  <cols>
    <col min="1" max="1" width="2.28515625" style="2" customWidth="1"/>
    <col min="2" max="2" width="2.42578125" style="2" customWidth="1"/>
    <col min="3" max="3" width="15.7109375" style="7" bestFit="1" customWidth="1"/>
    <col min="4" max="5" width="4.28515625" style="1" bestFit="1" customWidth="1"/>
    <col min="6" max="15" width="4.28515625" style="2" bestFit="1" customWidth="1"/>
    <col min="16" max="16" width="4.28515625" style="2" customWidth="1"/>
    <col min="17" max="17" width="4.28515625" style="2" bestFit="1" customWidth="1"/>
    <col min="18" max="18" width="7" style="2" customWidth="1"/>
    <col min="19" max="19" width="4.7109375" style="2" customWidth="1"/>
    <col min="20" max="20" width="2.42578125" style="2" customWidth="1"/>
    <col min="21" max="21" width="5.5703125" style="1" bestFit="1" customWidth="1"/>
    <col min="22" max="22" width="4.28515625" style="1" bestFit="1" customWidth="1"/>
    <col min="23" max="30" width="4.28515625" style="2" bestFit="1" customWidth="1"/>
    <col min="31" max="36" width="4.28515625" style="2" customWidth="1"/>
    <col min="37" max="39" width="4.28515625" style="2" bestFit="1" customWidth="1"/>
    <col min="40" max="40" width="6.7109375" style="2" customWidth="1"/>
    <col min="41" max="41" width="4.7109375" style="2" customWidth="1"/>
    <col min="42" max="42" width="2.42578125" style="2" customWidth="1"/>
    <col min="43" max="43" width="7.42578125" style="1" bestFit="1" customWidth="1"/>
    <col min="44" max="44" width="4.28515625" style="1" bestFit="1" customWidth="1"/>
    <col min="45" max="52" width="4.28515625" style="2" bestFit="1" customWidth="1"/>
    <col min="53" max="74" width="4.28515625" style="2" customWidth="1"/>
    <col min="75" max="77" width="4.28515625" style="2" bestFit="1" customWidth="1"/>
    <col min="78" max="78" width="6.7109375" style="2" customWidth="1"/>
    <col min="79" max="79" width="14.42578125" style="2"/>
    <col min="80" max="100" width="7.28515625" style="2" customWidth="1"/>
    <col min="101" max="16384" width="14.42578125" style="2"/>
  </cols>
  <sheetData>
    <row r="1" spans="2:100" ht="34.5" customHeight="1" thickBot="1" x14ac:dyDescent="0.3">
      <c r="C1" s="241" t="s">
        <v>69</v>
      </c>
      <c r="D1" s="242"/>
      <c r="E1" s="285" t="s">
        <v>17</v>
      </c>
      <c r="F1" s="286"/>
      <c r="G1" s="286"/>
      <c r="H1" s="286"/>
      <c r="I1" s="287"/>
      <c r="J1" s="254" t="s">
        <v>70</v>
      </c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</row>
    <row r="3" spans="2:100" ht="10.15" customHeight="1" thickBot="1" x14ac:dyDescent="0.3">
      <c r="M3" s="3"/>
      <c r="N3" s="3"/>
      <c r="O3" s="3"/>
      <c r="P3" s="3"/>
      <c r="Q3" s="3"/>
      <c r="AD3" s="3"/>
      <c r="AE3" s="3"/>
      <c r="AF3" s="3"/>
      <c r="AG3" s="3"/>
      <c r="AH3" s="3"/>
      <c r="AI3" s="3"/>
      <c r="AJ3" s="3"/>
      <c r="AK3" s="3"/>
      <c r="AL3" s="3"/>
      <c r="AM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2:100" ht="10.15" customHeight="1" thickBot="1" x14ac:dyDescent="0.3">
      <c r="B4" s="128"/>
      <c r="C4" s="129"/>
      <c r="D4" s="130"/>
      <c r="E4" s="130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T4" s="128"/>
      <c r="U4" s="130"/>
      <c r="V4" s="130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2"/>
      <c r="AP4" s="128"/>
      <c r="AQ4" s="130"/>
      <c r="AR4" s="130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2"/>
      <c r="CC4" s="1"/>
      <c r="CD4" s="1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2:100" ht="28.9" customHeight="1" x14ac:dyDescent="0.25">
      <c r="B5" s="281" t="s">
        <v>95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82"/>
      <c r="T5" s="281" t="s">
        <v>96</v>
      </c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82"/>
      <c r="AP5" s="281" t="s">
        <v>98</v>
      </c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82"/>
      <c r="CB5" s="128"/>
      <c r="CC5" s="130"/>
      <c r="CD5" s="130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2"/>
    </row>
    <row r="6" spans="2:100" ht="21" x14ac:dyDescent="0.25">
      <c r="B6" s="133"/>
      <c r="C6" s="12"/>
      <c r="D6" s="9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34"/>
      <c r="T6" s="133"/>
      <c r="U6" s="9"/>
      <c r="V6" s="9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34"/>
      <c r="AP6" s="133"/>
      <c r="AQ6" s="9"/>
      <c r="AR6" s="9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134"/>
      <c r="CB6" s="281" t="s">
        <v>104</v>
      </c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82"/>
    </row>
    <row r="7" spans="2:100" ht="220.5" customHeight="1" thickBot="1" x14ac:dyDescent="0.3">
      <c r="B7" s="133"/>
      <c r="C7" s="121" t="s">
        <v>18</v>
      </c>
      <c r="D7" s="124" t="str">
        <f>VLOOKUP($C$7,'ENTER SUPPLEMENTAL DATA'!$C$7:$BW$7,COLUMN(),FALSE)</f>
        <v>PRESCHOOL</v>
      </c>
      <c r="E7" s="124" t="str">
        <f>VLOOKUP($C$7,'ENTER SUPPLEMENTAL DATA'!$C$7:$BW$7,COLUMN(),FALSE)</f>
        <v>KINDERGARTEN</v>
      </c>
      <c r="F7" s="124" t="str">
        <f>VLOOKUP($C$7,'ENTER SUPPLEMENTAL DATA'!$C$7:$BW$7,COLUMN(),FALSE)</f>
        <v>GRADE 1</v>
      </c>
      <c r="G7" s="124" t="str">
        <f>VLOOKUP($C$7,'ENTER SUPPLEMENTAL DATA'!$C$7:$BW$7,COLUMN(),FALSE)</f>
        <v>GRADE 2</v>
      </c>
      <c r="H7" s="124" t="str">
        <f>VLOOKUP($C$7,'ENTER SUPPLEMENTAL DATA'!$C$7:$BW$7,COLUMN(),FALSE)</f>
        <v>GRADE 3</v>
      </c>
      <c r="I7" s="124" t="str">
        <f>VLOOKUP($C$7,'ENTER SUPPLEMENTAL DATA'!$C$7:$BW$7,COLUMN(),FALSE)</f>
        <v>GRADE 4</v>
      </c>
      <c r="J7" s="124" t="str">
        <f>VLOOKUP($C$7,'ENTER SUPPLEMENTAL DATA'!$C$7:$BW$7,COLUMN(),FALSE)</f>
        <v>GRADE 5</v>
      </c>
      <c r="K7" s="124" t="str">
        <f>VLOOKUP($C$7,'ENTER SUPPLEMENTAL DATA'!$C$7:$BW$7,COLUMN(),FALSE)</f>
        <v>GRADE 6</v>
      </c>
      <c r="L7" s="124" t="str">
        <f>VLOOKUP($C$7,'ENTER SUPPLEMENTAL DATA'!$C$7:$BW$7,COLUMN(),FALSE)</f>
        <v>GRADE 7</v>
      </c>
      <c r="M7" s="124" t="str">
        <f>VLOOKUP($C$7,'ENTER SUPPLEMENTAL DATA'!$C$7:$BW$7,COLUMN(),FALSE)</f>
        <v>GRADE 8</v>
      </c>
      <c r="N7" s="124" t="str">
        <f>VLOOKUP($C$7,'ENTER SUPPLEMENTAL DATA'!$C$7:$BW$7,COLUMN(),FALSE)</f>
        <v>GRADE 9</v>
      </c>
      <c r="O7" s="124" t="str">
        <f>VLOOKUP($C$7,'ENTER SUPPLEMENTAL DATA'!$C$7:$BW$7,COLUMN(),FALSE)</f>
        <v>GRADE 10</v>
      </c>
      <c r="P7" s="146" t="str">
        <f>VLOOKUP($C$7,'ENTER SUPPLEMENTAL DATA'!$C$7:$BW$7,COLUMN(),FALSE)</f>
        <v>GRADE 11</v>
      </c>
      <c r="Q7" s="124" t="str">
        <f>VLOOKUP($C$7,'ENTER SUPPLEMENTAL DATA'!$C$7:$BW$7,COLUMN(),FALSE)</f>
        <v>GRADE 12</v>
      </c>
      <c r="R7" s="134"/>
      <c r="T7" s="133"/>
      <c r="U7" s="124" t="str">
        <f>VLOOKUP($C$7,'ENTER SUPPLEMENTAL DATA'!$C$7:$BW$7,COLUMN()-2,FALSE)</f>
        <v>Classroom (SAMPLE)</v>
      </c>
      <c r="V7" s="124" t="str">
        <f>VLOOKUP($C$7,'ENTER SUPPLEMENTAL DATA'!$C$7:$BW$7,COLUMN()-2,FALSE)</f>
        <v>TBD</v>
      </c>
      <c r="W7" s="124" t="str">
        <f>VLOOKUP($C$7,'ENTER SUPPLEMENTAL DATA'!$C$7:$BW$7,COLUMN()-2,FALSE)</f>
        <v>TBD</v>
      </c>
      <c r="X7" s="124" t="str">
        <f>VLOOKUP($C$7,'ENTER SUPPLEMENTAL DATA'!$C$7:$BW$7,COLUMN()-2,FALSE)</f>
        <v>TBD</v>
      </c>
      <c r="Y7" s="124" t="str">
        <f>VLOOKUP($C$7,'ENTER SUPPLEMENTAL DATA'!$C$7:$BW$7,COLUMN()-2,FALSE)</f>
        <v>TBD</v>
      </c>
      <c r="Z7" s="124" t="str">
        <f>VLOOKUP($C$7,'ENTER SUPPLEMENTAL DATA'!$C$7:$BW$7,COLUMN()-2,FALSE)</f>
        <v>TBD</v>
      </c>
      <c r="AA7" s="124" t="str">
        <f>VLOOKUP($C$7,'ENTER SUPPLEMENTAL DATA'!$C$7:$BW$7,COLUMN()-2,FALSE)</f>
        <v>TBD</v>
      </c>
      <c r="AB7" s="124" t="str">
        <f>VLOOKUP($C$7,'ENTER SUPPLEMENTAL DATA'!$C$7:$BW$7,COLUMN()-2,FALSE)</f>
        <v>TBD</v>
      </c>
      <c r="AC7" s="124" t="str">
        <f>VLOOKUP($C$7,'ENTER SUPPLEMENTAL DATA'!$C$7:$BW$7,COLUMN()-2,FALSE)</f>
        <v>TBD</v>
      </c>
      <c r="AD7" s="124" t="str">
        <f>VLOOKUP($C$7,'ENTER SUPPLEMENTAL DATA'!$C$7:$BW$7,COLUMN()-2,FALSE)</f>
        <v>TBD</v>
      </c>
      <c r="AE7" s="124" t="str">
        <f>VLOOKUP($C$7,'ENTER SUPPLEMENTAL DATA'!$C$7:$BW$7,COLUMN()-2,FALSE)</f>
        <v>TBD</v>
      </c>
      <c r="AF7" s="124" t="str">
        <f>VLOOKUP($C$7,'ENTER SUPPLEMENTAL DATA'!$C$7:$BW$7,COLUMN()-2,FALSE)</f>
        <v>TBD</v>
      </c>
      <c r="AG7" s="124" t="str">
        <f>VLOOKUP($C$7,'ENTER SUPPLEMENTAL DATA'!$C$7:$BW$7,COLUMN()-2,FALSE)</f>
        <v>TBD</v>
      </c>
      <c r="AH7" s="124" t="str">
        <f>VLOOKUP($C$7,'ENTER SUPPLEMENTAL DATA'!$C$7:$BW$7,COLUMN()-2,FALSE)</f>
        <v>TBD</v>
      </c>
      <c r="AI7" s="124" t="str">
        <f>VLOOKUP($C$7,'ENTER SUPPLEMENTAL DATA'!$C$7:$BW$7,COLUMN()-2,FALSE)</f>
        <v>TBD</v>
      </c>
      <c r="AJ7" s="124" t="str">
        <f>VLOOKUP($C$7,'ENTER SUPPLEMENTAL DATA'!$C$7:$BW$7,COLUMN()-2,FALSE)</f>
        <v>TBD</v>
      </c>
      <c r="AK7" s="124" t="str">
        <f>VLOOKUP($C$7,'ENTER SUPPLEMENTAL DATA'!$C$7:$BW$7,COLUMN()-2,FALSE)</f>
        <v>TBD</v>
      </c>
      <c r="AL7" s="124" t="str">
        <f>VLOOKUP($C$7,'ENTER SUPPLEMENTAL DATA'!$C$7:$BW$7,COLUMN()-2,FALSE)</f>
        <v>TBD</v>
      </c>
      <c r="AM7" s="124" t="str">
        <f>VLOOKUP($C$7,'ENTER SUPPLEMENTAL DATA'!$C$7:$BW$7,COLUMN()-2,FALSE)</f>
        <v>Test</v>
      </c>
      <c r="AN7" s="134"/>
      <c r="AP7" s="133"/>
      <c r="AQ7" s="124" t="str">
        <f>VLOOKUP($C$7,'ENTER SUPPLEMENTAL DATA'!$C$7:$BW$7,COLUMN()-4,FALSE)</f>
        <v>Inappropriate Language</v>
      </c>
      <c r="AR7" s="124" t="str">
        <f>VLOOKUP($C$7,'ENTER SUPPLEMENTAL DATA'!$C$7:$BW$7,COLUMN()-4,FALSE)</f>
        <v>Verbal Confrontation</v>
      </c>
      <c r="AS7" s="124" t="str">
        <f>VLOOKUP($C$7,'ENTER SUPPLEMENTAL DATA'!$C$7:$BW$7,COLUMN()-4,FALSE)</f>
        <v>Insubordination</v>
      </c>
      <c r="AT7" s="124" t="str">
        <f>VLOOKUP($C$7,'ENTER SUPPLEMENTAL DATA'!$C$7:$BW$7,COLUMN()-4,FALSE)</f>
        <v>HIB</v>
      </c>
      <c r="AU7" s="124" t="str">
        <f>VLOOKUP($C$7,'ENTER SUPPLEMENTAL DATA'!$C$7:$BW$7,COLUMN()-4,FALSE)</f>
        <v>Cell Phone</v>
      </c>
      <c r="AV7" s="124" t="str">
        <f>VLOOKUP($C$7,'ENTER SUPPLEMENTAL DATA'!$C$7:$BW$7,COLUMN()-4,FALSE)</f>
        <v>Inappropriate Physical Contact</v>
      </c>
      <c r="AW7" s="124" t="str">
        <f>VLOOKUP($C$7,'ENTER SUPPLEMENTAL DATA'!$C$7:$BW$7,COLUMN()-4,FALSE)</f>
        <v>Fighting / Physical Altercation</v>
      </c>
      <c r="AX7" s="124" t="str">
        <f>VLOOKUP($C$7,'ENTER SUPPLEMENTAL DATA'!$C$7:$BW$7,COLUMN()-4,FALSE)</f>
        <v>Bus Misconduct</v>
      </c>
      <c r="AY7" s="124" t="str">
        <f>VLOOKUP($C$7,'ENTER SUPPLEMENTAL DATA'!$C$7:$BW$7,COLUMN()-4,FALSE)</f>
        <v>Theft</v>
      </c>
      <c r="AZ7" s="124" t="str">
        <f>VLOOKUP($C$7,'ENTER SUPPLEMENTAL DATA'!$C$7:$BW$7,COLUMN()-4,FALSE)</f>
        <v>Verbal Threat</v>
      </c>
      <c r="BA7" s="124" t="str">
        <f>VLOOKUP($C$7,'ENTER SUPPLEMENTAL DATA'!$C$7:$BW$7,COLUMN()-4,FALSE)</f>
        <v>Tardy to School/Cut Class</v>
      </c>
      <c r="BB7" s="124" t="str">
        <f>VLOOKUP($C$7,'ENTER SUPPLEMENTAL DATA'!$C$7:$BW$7,COLUMN()-4,FALSE)</f>
        <v>Inappropriate behavior</v>
      </c>
      <c r="BC7" s="124" t="str">
        <f>VLOOKUP($C$7,'ENTER SUPPLEMENTAL DATA'!$C$7:$BW$7,COLUMN()-4,FALSE)</f>
        <v>TBD</v>
      </c>
      <c r="BD7" s="124" t="str">
        <f>VLOOKUP($C$7,'ENTER SUPPLEMENTAL DATA'!$C$7:$BW$7,COLUMN()-4,FALSE)</f>
        <v>TBD</v>
      </c>
      <c r="BE7" s="124" t="str">
        <f>VLOOKUP($C$7,'ENTER SUPPLEMENTAL DATA'!$C$7:$BW$7,COLUMN()-4,FALSE)</f>
        <v>TBD</v>
      </c>
      <c r="BF7" s="124" t="str">
        <f>VLOOKUP($C$7,'ENTER SUPPLEMENTAL DATA'!$C$7:$BW$7,COLUMN()-4,FALSE)</f>
        <v>TBD</v>
      </c>
      <c r="BG7" s="124" t="str">
        <f>VLOOKUP($C$7,'ENTER SUPPLEMENTAL DATA'!$C$7:$BW$7,COLUMN()-4,FALSE)</f>
        <v>TBD</v>
      </c>
      <c r="BH7" s="124" t="str">
        <f>VLOOKUP($C$7,'ENTER SUPPLEMENTAL DATA'!$C$7:$BW$7,COLUMN()-4,FALSE)</f>
        <v>TBD</v>
      </c>
      <c r="BI7" s="124" t="str">
        <f>VLOOKUP($C$7,'ENTER SUPPLEMENTAL DATA'!$C$7:$BW$7,COLUMN()-4,FALSE)</f>
        <v>TBD</v>
      </c>
      <c r="BJ7" s="124" t="str">
        <f>VLOOKUP($C$7,'ENTER SUPPLEMENTAL DATA'!$C$7:$BW$7,COLUMN()-4,FALSE)</f>
        <v>TBD</v>
      </c>
      <c r="BK7" s="124" t="str">
        <f>VLOOKUP($C$7,'ENTER SUPPLEMENTAL DATA'!$C$7:$BW$7,COLUMN()-4,FALSE)</f>
        <v>TBD</v>
      </c>
      <c r="BL7" s="124" t="str">
        <f>VLOOKUP($C$7,'ENTER SUPPLEMENTAL DATA'!$C$7:$BW$7,COLUMN()-4,FALSE)</f>
        <v>TBD</v>
      </c>
      <c r="BM7" s="124" t="str">
        <f>VLOOKUP($C$7,'ENTER SUPPLEMENTAL DATA'!$C$7:$BW$7,COLUMN()-4,FALSE)</f>
        <v>TBD</v>
      </c>
      <c r="BN7" s="124" t="str">
        <f>VLOOKUP($C$7,'ENTER SUPPLEMENTAL DATA'!$C$7:$BW$7,COLUMN()-4,FALSE)</f>
        <v>TBD</v>
      </c>
      <c r="BO7" s="124" t="str">
        <f>VLOOKUP($C$7,'ENTER SUPPLEMENTAL DATA'!$C$7:$BW$7,COLUMN()-4,FALSE)</f>
        <v>TBD</v>
      </c>
      <c r="BP7" s="124" t="str">
        <f>VLOOKUP($C$7,'ENTER SUPPLEMENTAL DATA'!$C$7:$BW$7,COLUMN()-4,FALSE)</f>
        <v>TBD</v>
      </c>
      <c r="BQ7" s="124" t="str">
        <f>VLOOKUP($C$7,'ENTER SUPPLEMENTAL DATA'!$C$7:$BW$7,COLUMN()-4,FALSE)</f>
        <v>TBD</v>
      </c>
      <c r="BR7" s="124" t="str">
        <f>VLOOKUP($C$7,'ENTER SUPPLEMENTAL DATA'!$C$7:$BW$7,COLUMN()-4,FALSE)</f>
        <v>TBD</v>
      </c>
      <c r="BS7" s="124" t="str">
        <f>VLOOKUP($C$7,'ENTER SUPPLEMENTAL DATA'!$C$7:$BW$7,COLUMN()-4,FALSE)</f>
        <v>TBD</v>
      </c>
      <c r="BT7" s="124" t="str">
        <f>VLOOKUP($C$7,'ENTER SUPPLEMENTAL DATA'!$C$7:$BW$7,COLUMN()-4,FALSE)</f>
        <v>TBD</v>
      </c>
      <c r="BU7" s="124" t="str">
        <f>VLOOKUP($C$7,'ENTER SUPPLEMENTAL DATA'!$C$7:$BW$7,COLUMN()-4,FALSE)</f>
        <v>TBD</v>
      </c>
      <c r="BV7" s="124" t="str">
        <f>VLOOKUP($C$7,'ENTER SUPPLEMENTAL DATA'!$C$7:$BW$7,COLUMN()-4,FALSE)</f>
        <v>TBD</v>
      </c>
      <c r="BW7" s="124" t="str">
        <f>VLOOKUP($C$7,'ENTER SUPPLEMENTAL DATA'!$C$7:$BW$7,COLUMN()-4,FALSE)</f>
        <v>TBD</v>
      </c>
      <c r="BX7" s="124" t="str">
        <f>VLOOKUP($C$7,'ENTER SUPPLEMENTAL DATA'!$C$7:$BW$7,COLUMN()-4,FALSE)</f>
        <v>TBD</v>
      </c>
      <c r="BY7" s="124" t="str">
        <f>VLOOKUP($C$7,'ENTER SUPPLEMENTAL DATA'!$C$7:$BW$7,COLUMN()-4,FALSE)</f>
        <v>Test</v>
      </c>
      <c r="BZ7" s="134"/>
      <c r="CB7" s="133"/>
      <c r="CC7" s="280" t="str">
        <f>VLOOKUP($C$7,'ENTER SUPPLEMENTAL DATA'!$C$7:$CO$7,COLUMN()-2,FALSE)</f>
        <v xml:space="preserve">Visit to tne Nurse's Office </v>
      </c>
      <c r="CD7" s="280" t="str">
        <f>VLOOKUP($C$7,'ENTER SUPPLEMENTAL DATA'!$C$7:$CO$7,COLUMN()-2,FALSE)</f>
        <v>Visit to the Councelor's Offce</v>
      </c>
      <c r="CE7" s="280" t="str">
        <f>VLOOKUP($C$7,'ENTER SUPPLEMENTAL DATA'!$C$7:$CO$7,COLUMN()-2,FALSE)</f>
        <v># of Staff Managed Infraction forms filled</v>
      </c>
      <c r="CF7" s="280" t="str">
        <f>VLOOKUP($C$7,'ENTER SUPPLEMENTAL DATA'!$C$7:$CO$7,COLUMN()-2,FALSE)</f>
        <v xml:space="preserve"># of students Enrolled in Secondary Intervetion </v>
      </c>
      <c r="CG7" s="280" t="str">
        <f>VLOOKUP($C$7,'ENTER SUPPLEMENTAL DATA'!$C$7:$CO$7,COLUMN()-2,FALSE)</f>
        <v>Visit to calming area</v>
      </c>
      <c r="CH7" s="280" t="str">
        <f>VLOOKUP($C$7,'ENTER SUPPLEMENTAL DATA'!$C$7:$CO$7,COLUMN()-2,FALSE)</f>
        <v>Met with a teacher buddy</v>
      </c>
      <c r="CI7" s="280">
        <f>VLOOKUP($C$7,'ENTER SUPPLEMENTAL DATA'!$C$7:$CO$7,COLUMN()-2,FALSE)</f>
        <v>0</v>
      </c>
      <c r="CJ7" s="280">
        <f>VLOOKUP($C$7,'ENTER SUPPLEMENTAL DATA'!$C$7:$CO$7,COLUMN()-2,FALSE)</f>
        <v>0</v>
      </c>
      <c r="CK7" s="280">
        <f>VLOOKUP($C$7,'ENTER SUPPLEMENTAL DATA'!$C$7:$CO$7,COLUMN()-2,FALSE)</f>
        <v>0</v>
      </c>
      <c r="CL7" s="280">
        <f>VLOOKUP($C$7,'ENTER SUPPLEMENTAL DATA'!$C$7:$CO$7,COLUMN()-2,FALSE)</f>
        <v>0</v>
      </c>
      <c r="CM7" s="280">
        <f>VLOOKUP($C$7,'ENTER SUPPLEMENTAL DATA'!$C$7:$CO$7,COLUMN()-2,FALSE)</f>
        <v>0</v>
      </c>
      <c r="CN7" s="280">
        <f>VLOOKUP($C$7,'ENTER SUPPLEMENTAL DATA'!$C$7:$CO$7,COLUMN()-2,FALSE)</f>
        <v>0</v>
      </c>
      <c r="CO7" s="280">
        <f>VLOOKUP($C$7,'ENTER SUPPLEMENTAL DATA'!$C$7:$CO$7,COLUMN()-2,FALSE)</f>
        <v>0</v>
      </c>
      <c r="CP7" s="280"/>
      <c r="CQ7" s="280"/>
      <c r="CR7" s="280"/>
      <c r="CS7" s="280"/>
      <c r="CT7" s="280"/>
      <c r="CU7" s="280"/>
      <c r="CV7" s="284"/>
    </row>
    <row r="8" spans="2:100" ht="16.5" customHeight="1" thickTop="1" thickBot="1" x14ac:dyDescent="0.3">
      <c r="B8" s="133"/>
      <c r="C8" s="122" t="s">
        <v>1</v>
      </c>
      <c r="D8" s="120">
        <f>VLOOKUP($E$1&amp;$C8,'ENTER SUPPLEMENTAL DATA'!$A:$BW,2+COLUMN(),FALSE)</f>
        <v>0</v>
      </c>
      <c r="E8" s="120">
        <f>VLOOKUP($E$1&amp;$C8,'ENTER SUPPLEMENTAL DATA'!$A:$BW,2+COLUMN(),FALSE)</f>
        <v>0</v>
      </c>
      <c r="F8" s="120">
        <f>VLOOKUP($E$1&amp;$C8,'ENTER SUPPLEMENTAL DATA'!$A:$BW,2+COLUMN(),FALSE)</f>
        <v>0</v>
      </c>
      <c r="G8" s="120">
        <f>VLOOKUP($E$1&amp;$C8,'ENTER SUPPLEMENTAL DATA'!$A:$BW,2+COLUMN(),FALSE)</f>
        <v>0</v>
      </c>
      <c r="H8" s="120">
        <f>VLOOKUP($E$1&amp;$C8,'ENTER SUPPLEMENTAL DATA'!$A:$BW,2+COLUMN(),FALSE)</f>
        <v>0</v>
      </c>
      <c r="I8" s="120">
        <f>VLOOKUP($E$1&amp;$C8,'ENTER SUPPLEMENTAL DATA'!$A:$BW,2+COLUMN(),FALSE)</f>
        <v>0</v>
      </c>
      <c r="J8" s="120">
        <f>VLOOKUP($E$1&amp;$C8,'ENTER SUPPLEMENTAL DATA'!$A:$BW,2+COLUMN(),FALSE)</f>
        <v>0</v>
      </c>
      <c r="K8" s="120">
        <f>VLOOKUP($E$1&amp;$C8,'ENTER SUPPLEMENTAL DATA'!$A:$BW,2+COLUMN(),FALSE)</f>
        <v>0</v>
      </c>
      <c r="L8" s="120">
        <f>VLOOKUP($E$1&amp;$C8,'ENTER SUPPLEMENTAL DATA'!$A:$BW,2+COLUMN(),FALSE)</f>
        <v>0</v>
      </c>
      <c r="M8" s="120">
        <f>VLOOKUP($E$1&amp;$C8,'ENTER SUPPLEMENTAL DATA'!$A:$BW,2+COLUMN(),FALSE)</f>
        <v>0</v>
      </c>
      <c r="N8" s="120">
        <f>VLOOKUP($E$1&amp;$C8,'ENTER SUPPLEMENTAL DATA'!$A:$BW,2+COLUMN(),FALSE)</f>
        <v>0</v>
      </c>
      <c r="O8" s="120">
        <f>VLOOKUP($E$1&amp;$C8,'ENTER SUPPLEMENTAL DATA'!$A:$BW,2+COLUMN(),FALSE)</f>
        <v>0</v>
      </c>
      <c r="P8" s="120">
        <f>VLOOKUP($E$1&amp;$C8,'ENTER SUPPLEMENTAL DATA'!$A:$BW,2+COLUMN(),FALSE)</f>
        <v>0</v>
      </c>
      <c r="Q8" s="120">
        <f>VLOOKUP($E$1&amp;$C8,'ENTER SUPPLEMENTAL DATA'!$A:$BW,2+COLUMN(),FALSE)</f>
        <v>0</v>
      </c>
      <c r="R8" s="134"/>
      <c r="T8" s="133"/>
      <c r="U8" s="120">
        <f>VLOOKUP($E$1&amp;$C8,'ENTER SUPPLEMENTAL DATA'!$A:$BW,COLUMN(),FALSE)</f>
        <v>0</v>
      </c>
      <c r="V8" s="120">
        <f>VLOOKUP($E$1&amp;$C8,'ENTER SUPPLEMENTAL DATA'!$A:$BW,COLUMN(),FALSE)</f>
        <v>0</v>
      </c>
      <c r="W8" s="120">
        <f>VLOOKUP($E$1&amp;$C8,'ENTER SUPPLEMENTAL DATA'!$A:$BW,COLUMN(),FALSE)</f>
        <v>0</v>
      </c>
      <c r="X8" s="120">
        <f>VLOOKUP($E$1&amp;$C8,'ENTER SUPPLEMENTAL DATA'!$A:$BW,COLUMN(),FALSE)</f>
        <v>0</v>
      </c>
      <c r="Y8" s="120">
        <f>VLOOKUP($E$1&amp;$C8,'ENTER SUPPLEMENTAL DATA'!$A:$BW,COLUMN(),FALSE)</f>
        <v>0</v>
      </c>
      <c r="Z8" s="120">
        <f>VLOOKUP($E$1&amp;$C8,'ENTER SUPPLEMENTAL DATA'!$A:$BW,COLUMN(),FALSE)</f>
        <v>0</v>
      </c>
      <c r="AA8" s="120">
        <f>VLOOKUP($E$1&amp;$C8,'ENTER SUPPLEMENTAL DATA'!$A:$BW,COLUMN(),FALSE)</f>
        <v>0</v>
      </c>
      <c r="AB8" s="120">
        <f>VLOOKUP($E$1&amp;$C8,'ENTER SUPPLEMENTAL DATA'!$A:$BW,COLUMN(),FALSE)</f>
        <v>0</v>
      </c>
      <c r="AC8" s="120">
        <f>VLOOKUP($E$1&amp;$C8,'ENTER SUPPLEMENTAL DATA'!$A:$BW,COLUMN(),FALSE)</f>
        <v>0</v>
      </c>
      <c r="AD8" s="120">
        <f>VLOOKUP($E$1&amp;$C8,'ENTER SUPPLEMENTAL DATA'!$A:$BW,COLUMN(),FALSE)</f>
        <v>0</v>
      </c>
      <c r="AE8" s="120">
        <f>VLOOKUP($E$1&amp;$C8,'ENTER SUPPLEMENTAL DATA'!$A:$BW,COLUMN(),FALSE)</f>
        <v>0</v>
      </c>
      <c r="AF8" s="120">
        <f>VLOOKUP($E$1&amp;$C8,'ENTER SUPPLEMENTAL DATA'!$A:$BW,COLUMN(),FALSE)</f>
        <v>0</v>
      </c>
      <c r="AG8" s="120">
        <f>VLOOKUP($E$1&amp;$C8,'ENTER SUPPLEMENTAL DATA'!$A:$BW,COLUMN(),FALSE)</f>
        <v>0</v>
      </c>
      <c r="AH8" s="120">
        <f>VLOOKUP($E$1&amp;$C8,'ENTER SUPPLEMENTAL DATA'!$A:$BW,COLUMN(),FALSE)</f>
        <v>0</v>
      </c>
      <c r="AI8" s="120">
        <f>VLOOKUP($E$1&amp;$C8,'ENTER SUPPLEMENTAL DATA'!$A:$BW,COLUMN(),FALSE)</f>
        <v>0</v>
      </c>
      <c r="AJ8" s="120">
        <f>VLOOKUP($E$1&amp;$C8,'ENTER SUPPLEMENTAL DATA'!$A:$BW,COLUMN(),FALSE)</f>
        <v>0</v>
      </c>
      <c r="AK8" s="120">
        <f>VLOOKUP($E$1&amp;$C8,'ENTER SUPPLEMENTAL DATA'!$A:$BW,COLUMN(),FALSE)</f>
        <v>0</v>
      </c>
      <c r="AL8" s="120">
        <f>VLOOKUP($E$1&amp;$C8,'ENTER SUPPLEMENTAL DATA'!$A:$BW,COLUMN(),FALSE)</f>
        <v>0</v>
      </c>
      <c r="AM8" s="120">
        <f>VLOOKUP($E$1&amp;$C8,'ENTER SUPPLEMENTAL DATA'!$A:$BW,COLUMN(),FALSE)</f>
        <v>0</v>
      </c>
      <c r="AN8" s="134"/>
      <c r="AP8" s="133"/>
      <c r="AQ8" s="120">
        <f>VLOOKUP($E$1&amp;$C8,'ENTER SUPPLEMENTAL DATA'!$A:$BW,COLUMN()-2,FALSE)</f>
        <v>0</v>
      </c>
      <c r="AR8" s="120">
        <f>VLOOKUP($E$1&amp;$C8,'ENTER SUPPLEMENTAL DATA'!$A:$BW,COLUMN()-2,FALSE)</f>
        <v>0</v>
      </c>
      <c r="AS8" s="120">
        <f>VLOOKUP($E$1&amp;$C8,'ENTER SUPPLEMENTAL DATA'!$A:$BW,COLUMN()-2,FALSE)</f>
        <v>0</v>
      </c>
      <c r="AT8" s="120">
        <f>VLOOKUP($E$1&amp;$C8,'ENTER SUPPLEMENTAL DATA'!$A:$BW,COLUMN()-2,FALSE)</f>
        <v>0</v>
      </c>
      <c r="AU8" s="120">
        <f>VLOOKUP($E$1&amp;$C8,'ENTER SUPPLEMENTAL DATA'!$A:$BW,COLUMN()-2,FALSE)</f>
        <v>0</v>
      </c>
      <c r="AV8" s="120">
        <f>VLOOKUP($E$1&amp;$C8,'ENTER SUPPLEMENTAL DATA'!$A:$BW,COLUMN()-2,FALSE)</f>
        <v>0</v>
      </c>
      <c r="AW8" s="120">
        <f>VLOOKUP($E$1&amp;$C8,'ENTER SUPPLEMENTAL DATA'!$A:$BW,COLUMN()-2,FALSE)</f>
        <v>0</v>
      </c>
      <c r="AX8" s="120">
        <f>VLOOKUP($E$1&amp;$C8,'ENTER SUPPLEMENTAL DATA'!$A:$BW,COLUMN()-2,FALSE)</f>
        <v>0</v>
      </c>
      <c r="AY8" s="120">
        <f>VLOOKUP($E$1&amp;$C8,'ENTER SUPPLEMENTAL DATA'!$A:$BW,COLUMN()-2,FALSE)</f>
        <v>0</v>
      </c>
      <c r="AZ8" s="120">
        <f>VLOOKUP($E$1&amp;$C8,'ENTER SUPPLEMENTAL DATA'!$A:$BW,COLUMN()-2,FALSE)</f>
        <v>0</v>
      </c>
      <c r="BA8" s="120">
        <f>VLOOKUP($E$1&amp;$C8,'ENTER SUPPLEMENTAL DATA'!$A:$BW,COLUMN()-2,FALSE)</f>
        <v>0</v>
      </c>
      <c r="BB8" s="120">
        <f>VLOOKUP($E$1&amp;$C8,'ENTER SUPPLEMENTAL DATA'!$A:$BW,COLUMN()-2,FALSE)</f>
        <v>0</v>
      </c>
      <c r="BC8" s="120">
        <f>VLOOKUP($E$1&amp;$C8,'ENTER SUPPLEMENTAL DATA'!$A:$BW,COLUMN()-2,FALSE)</f>
        <v>0</v>
      </c>
      <c r="BD8" s="120">
        <f>VLOOKUP($E$1&amp;$C8,'ENTER SUPPLEMENTAL DATA'!$A:$BW,COLUMN()-2,FALSE)</f>
        <v>0</v>
      </c>
      <c r="BE8" s="120">
        <f>VLOOKUP($E$1&amp;$C8,'ENTER SUPPLEMENTAL DATA'!$A:$BW,COLUMN()-2,FALSE)</f>
        <v>0</v>
      </c>
      <c r="BF8" s="120">
        <f>VLOOKUP($E$1&amp;$C8,'ENTER SUPPLEMENTAL DATA'!$A:$BW,COLUMN()-2,FALSE)</f>
        <v>0</v>
      </c>
      <c r="BG8" s="120">
        <f>VLOOKUP($E$1&amp;$C8,'ENTER SUPPLEMENTAL DATA'!$A:$BW,COLUMN()-2,FALSE)</f>
        <v>0</v>
      </c>
      <c r="BH8" s="120">
        <f>VLOOKUP($E$1&amp;$C8,'ENTER SUPPLEMENTAL DATA'!$A:$BW,COLUMN()-2,FALSE)</f>
        <v>0</v>
      </c>
      <c r="BI8" s="120">
        <f>VLOOKUP($E$1&amp;$C8,'ENTER SUPPLEMENTAL DATA'!$A:$BW,COLUMN()-2,FALSE)</f>
        <v>0</v>
      </c>
      <c r="BJ8" s="120">
        <f>VLOOKUP($E$1&amp;$C8,'ENTER SUPPLEMENTAL DATA'!$A:$BW,COLUMN()-2,FALSE)</f>
        <v>0</v>
      </c>
      <c r="BK8" s="120">
        <f>VLOOKUP($E$1&amp;$C8,'ENTER SUPPLEMENTAL DATA'!$A:$BW,COLUMN()-2,FALSE)</f>
        <v>0</v>
      </c>
      <c r="BL8" s="120">
        <f>VLOOKUP($E$1&amp;$C8,'ENTER SUPPLEMENTAL DATA'!$A:$BW,COLUMN()-2,FALSE)</f>
        <v>0</v>
      </c>
      <c r="BM8" s="120">
        <f>VLOOKUP($E$1&amp;$C8,'ENTER SUPPLEMENTAL DATA'!$A:$BW,COLUMN()-2,FALSE)</f>
        <v>0</v>
      </c>
      <c r="BN8" s="120">
        <f>VLOOKUP($E$1&amp;$C8,'ENTER SUPPLEMENTAL DATA'!$A:$BW,COLUMN()-2,FALSE)</f>
        <v>0</v>
      </c>
      <c r="BO8" s="120">
        <f>VLOOKUP($E$1&amp;$C8,'ENTER SUPPLEMENTAL DATA'!$A:$BW,COLUMN()-2,FALSE)</f>
        <v>0</v>
      </c>
      <c r="BP8" s="120">
        <f>VLOOKUP($E$1&amp;$C8,'ENTER SUPPLEMENTAL DATA'!$A:$BW,COLUMN()-2,FALSE)</f>
        <v>0</v>
      </c>
      <c r="BQ8" s="120">
        <f>VLOOKUP($E$1&amp;$C8,'ENTER SUPPLEMENTAL DATA'!$A:$BW,COLUMN()-2,FALSE)</f>
        <v>0</v>
      </c>
      <c r="BR8" s="120">
        <f>VLOOKUP($E$1&amp;$C8,'ENTER SUPPLEMENTAL DATA'!$A:$BW,COLUMN()-2,FALSE)</f>
        <v>0</v>
      </c>
      <c r="BS8" s="120">
        <f>VLOOKUP($E$1&amp;$C8,'ENTER SUPPLEMENTAL DATA'!$A:$BW,COLUMN()-2,FALSE)</f>
        <v>0</v>
      </c>
      <c r="BT8" s="120">
        <f>VLOOKUP($E$1&amp;$C8,'ENTER SUPPLEMENTAL DATA'!$A:$BW,COLUMN()-2,FALSE)</f>
        <v>0</v>
      </c>
      <c r="BU8" s="120">
        <f>VLOOKUP($E$1&amp;$C8,'ENTER SUPPLEMENTAL DATA'!$A:$BW,COLUMN()-2,FALSE)</f>
        <v>0</v>
      </c>
      <c r="BV8" s="120">
        <f>VLOOKUP($E$1&amp;$C8,'ENTER SUPPLEMENTAL DATA'!$A:$BW,COLUMN()-2,FALSE)</f>
        <v>0</v>
      </c>
      <c r="BW8" s="120">
        <f>VLOOKUP($E$1&amp;$C8,'ENTER SUPPLEMENTAL DATA'!$A:$BW,COLUMN()-2,FALSE)</f>
        <v>0</v>
      </c>
      <c r="BX8" s="120">
        <f>VLOOKUP($E$1&amp;$C8,'ENTER SUPPLEMENTAL DATA'!$A:$BW,COLUMN()-2,FALSE)</f>
        <v>0</v>
      </c>
      <c r="BY8" s="120">
        <f>VLOOKUP($E$1&amp;$C8,'ENTER SUPPLEMENTAL DATA'!$A:$BW,COLUMN()-2,FALSE)</f>
        <v>0</v>
      </c>
      <c r="BZ8" s="134"/>
      <c r="CB8" s="13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0"/>
      <c r="CQ8" s="280"/>
      <c r="CR8" s="280"/>
      <c r="CS8" s="280"/>
      <c r="CT8" s="280"/>
      <c r="CU8" s="280"/>
      <c r="CV8" s="284"/>
    </row>
    <row r="9" spans="2:100" ht="16.149999999999999" customHeight="1" thickTop="1" x14ac:dyDescent="0.25">
      <c r="B9" s="133"/>
      <c r="C9" s="122" t="s">
        <v>2</v>
      </c>
      <c r="D9" s="120">
        <f>VLOOKUP($E$1&amp;$C9,'ENTER SUPPLEMENTAL DATA'!$A:$BW,2+COLUMN(),FALSE)</f>
        <v>0</v>
      </c>
      <c r="E9" s="120">
        <f>VLOOKUP($E$1&amp;$C9,'ENTER SUPPLEMENTAL DATA'!$A:$BW,2+COLUMN(),FALSE)</f>
        <v>0</v>
      </c>
      <c r="F9" s="120">
        <f>VLOOKUP($E$1&amp;$C9,'ENTER SUPPLEMENTAL DATA'!$A:$BW,2+COLUMN(),FALSE)</f>
        <v>0</v>
      </c>
      <c r="G9" s="120">
        <f>VLOOKUP($E$1&amp;$C9,'ENTER SUPPLEMENTAL DATA'!$A:$BW,2+COLUMN(),FALSE)</f>
        <v>0</v>
      </c>
      <c r="H9" s="120">
        <f>VLOOKUP($E$1&amp;$C9,'ENTER SUPPLEMENTAL DATA'!$A:$BW,2+COLUMN(),FALSE)</f>
        <v>0</v>
      </c>
      <c r="I9" s="120">
        <f>VLOOKUP($E$1&amp;$C9,'ENTER SUPPLEMENTAL DATA'!$A:$BW,2+COLUMN(),FALSE)</f>
        <v>0</v>
      </c>
      <c r="J9" s="120">
        <f>VLOOKUP($E$1&amp;$C9,'ENTER SUPPLEMENTAL DATA'!$A:$BW,2+COLUMN(),FALSE)</f>
        <v>0</v>
      </c>
      <c r="K9" s="120">
        <f>VLOOKUP($E$1&amp;$C9,'ENTER SUPPLEMENTAL DATA'!$A:$BW,2+COLUMN(),FALSE)</f>
        <v>0</v>
      </c>
      <c r="L9" s="120">
        <f>VLOOKUP($E$1&amp;$C9,'ENTER SUPPLEMENTAL DATA'!$A:$BW,2+COLUMN(),FALSE)</f>
        <v>0</v>
      </c>
      <c r="M9" s="120">
        <f>VLOOKUP($E$1&amp;$C9,'ENTER SUPPLEMENTAL DATA'!$A:$BW,2+COLUMN(),FALSE)</f>
        <v>0</v>
      </c>
      <c r="N9" s="120">
        <f>VLOOKUP($E$1&amp;$C9,'ENTER SUPPLEMENTAL DATA'!$A:$BW,2+COLUMN(),FALSE)</f>
        <v>0</v>
      </c>
      <c r="O9" s="120">
        <f>VLOOKUP($E$1&amp;$C9,'ENTER SUPPLEMENTAL DATA'!$A:$BW,2+COLUMN(),FALSE)</f>
        <v>0</v>
      </c>
      <c r="P9" s="120">
        <f>VLOOKUP($E$1&amp;$C9,'ENTER SUPPLEMENTAL DATA'!$A:$BW,2+COLUMN(),FALSE)</f>
        <v>0</v>
      </c>
      <c r="Q9" s="120">
        <f>VLOOKUP($E$1&amp;$C9,'ENTER SUPPLEMENTAL DATA'!$A:$BW,2+COLUMN(),FALSE)</f>
        <v>0</v>
      </c>
      <c r="R9" s="134"/>
      <c r="T9" s="133"/>
      <c r="U9" s="120">
        <f>VLOOKUP($E$1&amp;$C9,'ENTER SUPPLEMENTAL DATA'!$A:$BW,COLUMN(),FALSE)</f>
        <v>0</v>
      </c>
      <c r="V9" s="120">
        <f>VLOOKUP($E$1&amp;$C9,'ENTER SUPPLEMENTAL DATA'!$A:$BW,COLUMN(),FALSE)</f>
        <v>0</v>
      </c>
      <c r="W9" s="120">
        <f>VLOOKUP($E$1&amp;$C9,'ENTER SUPPLEMENTAL DATA'!$A:$BW,COLUMN(),FALSE)</f>
        <v>0</v>
      </c>
      <c r="X9" s="120">
        <f>VLOOKUP($E$1&amp;$C9,'ENTER SUPPLEMENTAL DATA'!$A:$BW,COLUMN(),FALSE)</f>
        <v>0</v>
      </c>
      <c r="Y9" s="120">
        <f>VLOOKUP($E$1&amp;$C9,'ENTER SUPPLEMENTAL DATA'!$A:$BW,COLUMN(),FALSE)</f>
        <v>0</v>
      </c>
      <c r="Z9" s="120">
        <f>VLOOKUP($E$1&amp;$C9,'ENTER SUPPLEMENTAL DATA'!$A:$BW,COLUMN(),FALSE)</f>
        <v>0</v>
      </c>
      <c r="AA9" s="120">
        <f>VLOOKUP($E$1&amp;$C9,'ENTER SUPPLEMENTAL DATA'!$A:$BW,COLUMN(),FALSE)</f>
        <v>0</v>
      </c>
      <c r="AB9" s="120">
        <f>VLOOKUP($E$1&amp;$C9,'ENTER SUPPLEMENTAL DATA'!$A:$BW,COLUMN(),FALSE)</f>
        <v>0</v>
      </c>
      <c r="AC9" s="120">
        <f>VLOOKUP($E$1&amp;$C9,'ENTER SUPPLEMENTAL DATA'!$A:$BW,COLUMN(),FALSE)</f>
        <v>0</v>
      </c>
      <c r="AD9" s="120">
        <f>VLOOKUP($E$1&amp;$C9,'ENTER SUPPLEMENTAL DATA'!$A:$BW,COLUMN(),FALSE)</f>
        <v>0</v>
      </c>
      <c r="AE9" s="120">
        <f>VLOOKUP($E$1&amp;$C9,'ENTER SUPPLEMENTAL DATA'!$A:$BW,COLUMN(),FALSE)</f>
        <v>0</v>
      </c>
      <c r="AF9" s="120">
        <f>VLOOKUP($E$1&amp;$C9,'ENTER SUPPLEMENTAL DATA'!$A:$BW,COLUMN(),FALSE)</f>
        <v>0</v>
      </c>
      <c r="AG9" s="120">
        <f>VLOOKUP($E$1&amp;$C9,'ENTER SUPPLEMENTAL DATA'!$A:$BW,COLUMN(),FALSE)</f>
        <v>0</v>
      </c>
      <c r="AH9" s="120">
        <f>VLOOKUP($E$1&amp;$C9,'ENTER SUPPLEMENTAL DATA'!$A:$BW,COLUMN(),FALSE)</f>
        <v>0</v>
      </c>
      <c r="AI9" s="120">
        <f>VLOOKUP($E$1&amp;$C9,'ENTER SUPPLEMENTAL DATA'!$A:$BW,COLUMN(),FALSE)</f>
        <v>0</v>
      </c>
      <c r="AJ9" s="120">
        <f>VLOOKUP($E$1&amp;$C9,'ENTER SUPPLEMENTAL DATA'!$A:$BW,COLUMN(),FALSE)</f>
        <v>0</v>
      </c>
      <c r="AK9" s="120">
        <f>VLOOKUP($E$1&amp;$C9,'ENTER SUPPLEMENTAL DATA'!$A:$BW,COLUMN(),FALSE)</f>
        <v>0</v>
      </c>
      <c r="AL9" s="120">
        <f>VLOOKUP($E$1&amp;$C9,'ENTER SUPPLEMENTAL DATA'!$A:$BW,COLUMN(),FALSE)</f>
        <v>0</v>
      </c>
      <c r="AM9" s="120">
        <f>VLOOKUP($E$1&amp;$C9,'ENTER SUPPLEMENTAL DATA'!$A:$BW,COLUMN(),FALSE)</f>
        <v>0</v>
      </c>
      <c r="AN9" s="134"/>
      <c r="AP9" s="133"/>
      <c r="AQ9" s="120">
        <f>VLOOKUP($E$1&amp;$C9,'ENTER SUPPLEMENTAL DATA'!$A:$BW,COLUMN()-2,FALSE)</f>
        <v>0</v>
      </c>
      <c r="AR9" s="120">
        <f>VLOOKUP($E$1&amp;$C9,'ENTER SUPPLEMENTAL DATA'!$A:$BW,COLUMN()-2,FALSE)</f>
        <v>0</v>
      </c>
      <c r="AS9" s="120">
        <f>VLOOKUP($E$1&amp;$C9,'ENTER SUPPLEMENTAL DATA'!$A:$BW,COLUMN()-2,FALSE)</f>
        <v>0</v>
      </c>
      <c r="AT9" s="120">
        <f>VLOOKUP($E$1&amp;$C9,'ENTER SUPPLEMENTAL DATA'!$A:$BW,COLUMN()-2,FALSE)</f>
        <v>0</v>
      </c>
      <c r="AU9" s="120">
        <f>VLOOKUP($E$1&amp;$C9,'ENTER SUPPLEMENTAL DATA'!$A:$BW,COLUMN()-2,FALSE)</f>
        <v>0</v>
      </c>
      <c r="AV9" s="120">
        <f>VLOOKUP($E$1&amp;$C9,'ENTER SUPPLEMENTAL DATA'!$A:$BW,COLUMN()-2,FALSE)</f>
        <v>0</v>
      </c>
      <c r="AW9" s="120">
        <f>VLOOKUP($E$1&amp;$C9,'ENTER SUPPLEMENTAL DATA'!$A:$BW,COLUMN()-2,FALSE)</f>
        <v>0</v>
      </c>
      <c r="AX9" s="120">
        <f>VLOOKUP($E$1&amp;$C9,'ENTER SUPPLEMENTAL DATA'!$A:$BW,COLUMN()-2,FALSE)</f>
        <v>0</v>
      </c>
      <c r="AY9" s="120">
        <f>VLOOKUP($E$1&amp;$C9,'ENTER SUPPLEMENTAL DATA'!$A:$BW,COLUMN()-2,FALSE)</f>
        <v>0</v>
      </c>
      <c r="AZ9" s="120">
        <f>VLOOKUP($E$1&amp;$C9,'ENTER SUPPLEMENTAL DATA'!$A:$BW,COLUMN()-2,FALSE)</f>
        <v>0</v>
      </c>
      <c r="BA9" s="120">
        <f>VLOOKUP($E$1&amp;$C9,'ENTER SUPPLEMENTAL DATA'!$A:$BW,COLUMN()-2,FALSE)</f>
        <v>0</v>
      </c>
      <c r="BB9" s="120">
        <f>VLOOKUP($E$1&amp;$C9,'ENTER SUPPLEMENTAL DATA'!$A:$BW,COLUMN()-2,FALSE)</f>
        <v>0</v>
      </c>
      <c r="BC9" s="120">
        <f>VLOOKUP($E$1&amp;$C9,'ENTER SUPPLEMENTAL DATA'!$A:$BW,COLUMN()-2,FALSE)</f>
        <v>0</v>
      </c>
      <c r="BD9" s="120">
        <f>VLOOKUP($E$1&amp;$C9,'ENTER SUPPLEMENTAL DATA'!$A:$BW,COLUMN()-2,FALSE)</f>
        <v>0</v>
      </c>
      <c r="BE9" s="120">
        <f>VLOOKUP($E$1&amp;$C9,'ENTER SUPPLEMENTAL DATA'!$A:$BW,COLUMN()-2,FALSE)</f>
        <v>0</v>
      </c>
      <c r="BF9" s="120">
        <f>VLOOKUP($E$1&amp;$C9,'ENTER SUPPLEMENTAL DATA'!$A:$BW,COLUMN()-2,FALSE)</f>
        <v>0</v>
      </c>
      <c r="BG9" s="120">
        <f>VLOOKUP($E$1&amp;$C9,'ENTER SUPPLEMENTAL DATA'!$A:$BW,COLUMN()-2,FALSE)</f>
        <v>0</v>
      </c>
      <c r="BH9" s="120">
        <f>VLOOKUP($E$1&amp;$C9,'ENTER SUPPLEMENTAL DATA'!$A:$BW,COLUMN()-2,FALSE)</f>
        <v>0</v>
      </c>
      <c r="BI9" s="120">
        <f>VLOOKUP($E$1&amp;$C9,'ENTER SUPPLEMENTAL DATA'!$A:$BW,COLUMN()-2,FALSE)</f>
        <v>0</v>
      </c>
      <c r="BJ9" s="120">
        <f>VLOOKUP($E$1&amp;$C9,'ENTER SUPPLEMENTAL DATA'!$A:$BW,COLUMN()-2,FALSE)</f>
        <v>0</v>
      </c>
      <c r="BK9" s="120">
        <f>VLOOKUP($E$1&amp;$C9,'ENTER SUPPLEMENTAL DATA'!$A:$BW,COLUMN()-2,FALSE)</f>
        <v>0</v>
      </c>
      <c r="BL9" s="120">
        <f>VLOOKUP($E$1&amp;$C9,'ENTER SUPPLEMENTAL DATA'!$A:$BW,COLUMN()-2,FALSE)</f>
        <v>0</v>
      </c>
      <c r="BM9" s="120">
        <f>VLOOKUP($E$1&amp;$C9,'ENTER SUPPLEMENTAL DATA'!$A:$BW,COLUMN()-2,FALSE)</f>
        <v>0</v>
      </c>
      <c r="BN9" s="120">
        <f>VLOOKUP($E$1&amp;$C9,'ENTER SUPPLEMENTAL DATA'!$A:$BW,COLUMN()-2,FALSE)</f>
        <v>0</v>
      </c>
      <c r="BO9" s="120">
        <f>VLOOKUP($E$1&amp;$C9,'ENTER SUPPLEMENTAL DATA'!$A:$BW,COLUMN()-2,FALSE)</f>
        <v>0</v>
      </c>
      <c r="BP9" s="120">
        <f>VLOOKUP($E$1&amp;$C9,'ENTER SUPPLEMENTAL DATA'!$A:$BW,COLUMN()-2,FALSE)</f>
        <v>0</v>
      </c>
      <c r="BQ9" s="120">
        <f>VLOOKUP($E$1&amp;$C9,'ENTER SUPPLEMENTAL DATA'!$A:$BW,COLUMN()-2,FALSE)</f>
        <v>0</v>
      </c>
      <c r="BR9" s="120">
        <f>VLOOKUP($E$1&amp;$C9,'ENTER SUPPLEMENTAL DATA'!$A:$BW,COLUMN()-2,FALSE)</f>
        <v>0</v>
      </c>
      <c r="BS9" s="120">
        <f>VLOOKUP($E$1&amp;$C9,'ENTER SUPPLEMENTAL DATA'!$A:$BW,COLUMN()-2,FALSE)</f>
        <v>0</v>
      </c>
      <c r="BT9" s="120">
        <f>VLOOKUP($E$1&amp;$C9,'ENTER SUPPLEMENTAL DATA'!$A:$BW,COLUMN()-2,FALSE)</f>
        <v>0</v>
      </c>
      <c r="BU9" s="120">
        <f>VLOOKUP($E$1&amp;$C9,'ENTER SUPPLEMENTAL DATA'!$A:$BW,COLUMN()-2,FALSE)</f>
        <v>0</v>
      </c>
      <c r="BV9" s="120">
        <f>VLOOKUP($E$1&amp;$C9,'ENTER SUPPLEMENTAL DATA'!$A:$BW,COLUMN()-2,FALSE)</f>
        <v>0</v>
      </c>
      <c r="BW9" s="120">
        <f>VLOOKUP($E$1&amp;$C9,'ENTER SUPPLEMENTAL DATA'!$A:$BW,COLUMN()-2,FALSE)</f>
        <v>0</v>
      </c>
      <c r="BX9" s="120">
        <f>VLOOKUP($E$1&amp;$C9,'ENTER SUPPLEMENTAL DATA'!$A:$BW,COLUMN()-2,FALSE)</f>
        <v>0</v>
      </c>
      <c r="BY9" s="120">
        <f>VLOOKUP($E$1&amp;$C9,'ENTER SUPPLEMENTAL DATA'!$A:$BW,COLUMN()-2,FALSE)</f>
        <v>0</v>
      </c>
      <c r="BZ9" s="134"/>
      <c r="CB9" s="133"/>
      <c r="CC9" s="120">
        <f>VLOOKUP($E$1&amp;$C9,'ENTER SUPPLEMENTAL DATA'!$A:$CO,COLUMN(),FALSE)</f>
        <v>0</v>
      </c>
      <c r="CD9" s="120">
        <f>VLOOKUP($E$1&amp;$C9,'ENTER SUPPLEMENTAL DATA'!$A:$CO,COLUMN(),FALSE)</f>
        <v>0</v>
      </c>
      <c r="CE9" s="120">
        <f>VLOOKUP($E$1&amp;$C9,'ENTER SUPPLEMENTAL DATA'!$A:$CO,COLUMN(),FALSE)</f>
        <v>0</v>
      </c>
      <c r="CF9" s="120">
        <f>VLOOKUP($E$1&amp;$C9,'ENTER SUPPLEMENTAL DATA'!$A:$CO,COLUMN(),FALSE)</f>
        <v>0</v>
      </c>
      <c r="CG9" s="120">
        <f>VLOOKUP($E$1&amp;$C9,'ENTER SUPPLEMENTAL DATA'!$A:$CO,COLUMN(),FALSE)</f>
        <v>0</v>
      </c>
      <c r="CH9" s="120">
        <f>VLOOKUP($E$1&amp;$C9,'ENTER SUPPLEMENTAL DATA'!$A:$CO,COLUMN(),FALSE)</f>
        <v>0</v>
      </c>
      <c r="CI9" s="120">
        <f>VLOOKUP($E$1&amp;$C9,'ENTER SUPPLEMENTAL DATA'!$A:$CO,COLUMN(),FALSE)</f>
        <v>0</v>
      </c>
      <c r="CJ9" s="120">
        <f>VLOOKUP($E$1&amp;$C9,'ENTER SUPPLEMENTAL DATA'!$A:$CO,COLUMN(),FALSE)</f>
        <v>0</v>
      </c>
      <c r="CK9" s="120">
        <f>VLOOKUP($E$1&amp;$C9,'ENTER SUPPLEMENTAL DATA'!$A:$CO,COLUMN(),FALSE)</f>
        <v>0</v>
      </c>
      <c r="CL9" s="120">
        <f>VLOOKUP($E$1&amp;$C9,'ENTER SUPPLEMENTAL DATA'!$A:$CO,COLUMN(),FALSE)</f>
        <v>0</v>
      </c>
      <c r="CM9" s="120">
        <f>VLOOKUP($E$1&amp;$C9,'ENTER SUPPLEMENTAL DATA'!$A:$CO,COLUMN(),FALSE)</f>
        <v>0</v>
      </c>
      <c r="CN9" s="120">
        <f>VLOOKUP($E$1&amp;$C9,'ENTER SUPPLEMENTAL DATA'!$A:$CO,COLUMN(),FALSE)</f>
        <v>0</v>
      </c>
      <c r="CO9" s="120">
        <f>VLOOKUP($E$1&amp;$C9,'ENTER SUPPLEMENTAL DATA'!$A:$CO,COLUMN(),FALSE)</f>
        <v>0</v>
      </c>
      <c r="CP9" s="120"/>
      <c r="CQ9" s="120"/>
      <c r="CR9" s="120"/>
      <c r="CS9" s="120"/>
      <c r="CT9" s="120"/>
      <c r="CU9" s="120"/>
      <c r="CV9" s="134"/>
    </row>
    <row r="10" spans="2:100" ht="15.75" customHeight="1" x14ac:dyDescent="0.25">
      <c r="B10" s="133"/>
      <c r="C10" s="122" t="s">
        <v>3</v>
      </c>
      <c r="D10" s="120">
        <f>VLOOKUP($E$1&amp;$C10,'ENTER SUPPLEMENTAL DATA'!$A:$BW,2+COLUMN(),FALSE)</f>
        <v>0</v>
      </c>
      <c r="E10" s="120">
        <f>VLOOKUP($E$1&amp;$C10,'ENTER SUPPLEMENTAL DATA'!$A:$BW,2+COLUMN(),FALSE)</f>
        <v>0</v>
      </c>
      <c r="F10" s="120">
        <f>VLOOKUP($E$1&amp;$C10,'ENTER SUPPLEMENTAL DATA'!$A:$BW,2+COLUMN(),FALSE)</f>
        <v>0</v>
      </c>
      <c r="G10" s="120">
        <f>VLOOKUP($E$1&amp;$C10,'ENTER SUPPLEMENTAL DATA'!$A:$BW,2+COLUMN(),FALSE)</f>
        <v>0</v>
      </c>
      <c r="H10" s="120">
        <f>VLOOKUP($E$1&amp;$C10,'ENTER SUPPLEMENTAL DATA'!$A:$BW,2+COLUMN(),FALSE)</f>
        <v>0</v>
      </c>
      <c r="I10" s="120">
        <f>VLOOKUP($E$1&amp;$C10,'ENTER SUPPLEMENTAL DATA'!$A:$BW,2+COLUMN(),FALSE)</f>
        <v>0</v>
      </c>
      <c r="J10" s="120">
        <f>VLOOKUP($E$1&amp;$C10,'ENTER SUPPLEMENTAL DATA'!$A:$BW,2+COLUMN(),FALSE)</f>
        <v>0</v>
      </c>
      <c r="K10" s="120">
        <f>VLOOKUP($E$1&amp;$C10,'ENTER SUPPLEMENTAL DATA'!$A:$BW,2+COLUMN(),FALSE)</f>
        <v>0</v>
      </c>
      <c r="L10" s="120">
        <f>VLOOKUP($E$1&amp;$C10,'ENTER SUPPLEMENTAL DATA'!$A:$BW,2+COLUMN(),FALSE)</f>
        <v>0</v>
      </c>
      <c r="M10" s="120">
        <f>VLOOKUP($E$1&amp;$C10,'ENTER SUPPLEMENTAL DATA'!$A:$BW,2+COLUMN(),FALSE)</f>
        <v>0</v>
      </c>
      <c r="N10" s="120">
        <f>VLOOKUP($E$1&amp;$C10,'ENTER SUPPLEMENTAL DATA'!$A:$BW,2+COLUMN(),FALSE)</f>
        <v>0</v>
      </c>
      <c r="O10" s="120">
        <f>VLOOKUP($E$1&amp;$C10,'ENTER SUPPLEMENTAL DATA'!$A:$BW,2+COLUMN(),FALSE)</f>
        <v>0</v>
      </c>
      <c r="P10" s="120">
        <f>VLOOKUP($E$1&amp;$C10,'ENTER SUPPLEMENTAL DATA'!$A:$BW,2+COLUMN(),FALSE)</f>
        <v>0</v>
      </c>
      <c r="Q10" s="120">
        <f>VLOOKUP($E$1&amp;$C10,'ENTER SUPPLEMENTAL DATA'!$A:$BW,2+COLUMN(),FALSE)</f>
        <v>0</v>
      </c>
      <c r="R10" s="134"/>
      <c r="T10" s="133"/>
      <c r="U10" s="120">
        <f>VLOOKUP($E$1&amp;$C10,'ENTER SUPPLEMENTAL DATA'!$A:$BW,COLUMN(),FALSE)</f>
        <v>0</v>
      </c>
      <c r="V10" s="120">
        <f>VLOOKUP($E$1&amp;$C10,'ENTER SUPPLEMENTAL DATA'!$A:$BW,COLUMN(),FALSE)</f>
        <v>0</v>
      </c>
      <c r="W10" s="120">
        <f>VLOOKUP($E$1&amp;$C10,'ENTER SUPPLEMENTAL DATA'!$A:$BW,COLUMN(),FALSE)</f>
        <v>0</v>
      </c>
      <c r="X10" s="120">
        <f>VLOOKUP($E$1&amp;$C10,'ENTER SUPPLEMENTAL DATA'!$A:$BW,COLUMN(),FALSE)</f>
        <v>0</v>
      </c>
      <c r="Y10" s="120">
        <f>VLOOKUP($E$1&amp;$C10,'ENTER SUPPLEMENTAL DATA'!$A:$BW,COLUMN(),FALSE)</f>
        <v>0</v>
      </c>
      <c r="Z10" s="120">
        <f>VLOOKUP($E$1&amp;$C10,'ENTER SUPPLEMENTAL DATA'!$A:$BW,COLUMN(),FALSE)</f>
        <v>0</v>
      </c>
      <c r="AA10" s="120">
        <f>VLOOKUP($E$1&amp;$C10,'ENTER SUPPLEMENTAL DATA'!$A:$BW,COLUMN(),FALSE)</f>
        <v>0</v>
      </c>
      <c r="AB10" s="120">
        <f>VLOOKUP($E$1&amp;$C10,'ENTER SUPPLEMENTAL DATA'!$A:$BW,COLUMN(),FALSE)</f>
        <v>0</v>
      </c>
      <c r="AC10" s="120">
        <f>VLOOKUP($E$1&amp;$C10,'ENTER SUPPLEMENTAL DATA'!$A:$BW,COLUMN(),FALSE)</f>
        <v>0</v>
      </c>
      <c r="AD10" s="120">
        <f>VLOOKUP($E$1&amp;$C10,'ENTER SUPPLEMENTAL DATA'!$A:$BW,COLUMN(),FALSE)</f>
        <v>0</v>
      </c>
      <c r="AE10" s="120">
        <f>VLOOKUP($E$1&amp;$C10,'ENTER SUPPLEMENTAL DATA'!$A:$BW,COLUMN(),FALSE)</f>
        <v>0</v>
      </c>
      <c r="AF10" s="120">
        <f>VLOOKUP($E$1&amp;$C10,'ENTER SUPPLEMENTAL DATA'!$A:$BW,COLUMN(),FALSE)</f>
        <v>0</v>
      </c>
      <c r="AG10" s="120">
        <f>VLOOKUP($E$1&amp;$C10,'ENTER SUPPLEMENTAL DATA'!$A:$BW,COLUMN(),FALSE)</f>
        <v>0</v>
      </c>
      <c r="AH10" s="120">
        <f>VLOOKUP($E$1&amp;$C10,'ENTER SUPPLEMENTAL DATA'!$A:$BW,COLUMN(),FALSE)</f>
        <v>0</v>
      </c>
      <c r="AI10" s="120">
        <f>VLOOKUP($E$1&amp;$C10,'ENTER SUPPLEMENTAL DATA'!$A:$BW,COLUMN(),FALSE)</f>
        <v>0</v>
      </c>
      <c r="AJ10" s="120">
        <f>VLOOKUP($E$1&amp;$C10,'ENTER SUPPLEMENTAL DATA'!$A:$BW,COLUMN(),FALSE)</f>
        <v>0</v>
      </c>
      <c r="AK10" s="120">
        <f>VLOOKUP($E$1&amp;$C10,'ENTER SUPPLEMENTAL DATA'!$A:$BW,COLUMN(),FALSE)</f>
        <v>0</v>
      </c>
      <c r="AL10" s="120">
        <f>VLOOKUP($E$1&amp;$C10,'ENTER SUPPLEMENTAL DATA'!$A:$BW,COLUMN(),FALSE)</f>
        <v>0</v>
      </c>
      <c r="AM10" s="120">
        <f>VLOOKUP($E$1&amp;$C10,'ENTER SUPPLEMENTAL DATA'!$A:$BW,COLUMN(),FALSE)</f>
        <v>0</v>
      </c>
      <c r="AN10" s="134"/>
      <c r="AP10" s="133"/>
      <c r="AQ10" s="120">
        <f>VLOOKUP($E$1&amp;$C10,'ENTER SUPPLEMENTAL DATA'!$A:$BW,COLUMN()-2,FALSE)</f>
        <v>0</v>
      </c>
      <c r="AR10" s="120">
        <f>VLOOKUP($E$1&amp;$C10,'ENTER SUPPLEMENTAL DATA'!$A:$BW,COLUMN()-2,FALSE)</f>
        <v>0</v>
      </c>
      <c r="AS10" s="120">
        <f>VLOOKUP($E$1&amp;$C10,'ENTER SUPPLEMENTAL DATA'!$A:$BW,COLUMN()-2,FALSE)</f>
        <v>0</v>
      </c>
      <c r="AT10" s="120">
        <f>VLOOKUP($E$1&amp;$C10,'ENTER SUPPLEMENTAL DATA'!$A:$BW,COLUMN()-2,FALSE)</f>
        <v>0</v>
      </c>
      <c r="AU10" s="120">
        <f>VLOOKUP($E$1&amp;$C10,'ENTER SUPPLEMENTAL DATA'!$A:$BW,COLUMN()-2,FALSE)</f>
        <v>0</v>
      </c>
      <c r="AV10" s="120">
        <f>VLOOKUP($E$1&amp;$C10,'ENTER SUPPLEMENTAL DATA'!$A:$BW,COLUMN()-2,FALSE)</f>
        <v>0</v>
      </c>
      <c r="AW10" s="120">
        <f>VLOOKUP($E$1&amp;$C10,'ENTER SUPPLEMENTAL DATA'!$A:$BW,COLUMN()-2,FALSE)</f>
        <v>0</v>
      </c>
      <c r="AX10" s="120">
        <f>VLOOKUP($E$1&amp;$C10,'ENTER SUPPLEMENTAL DATA'!$A:$BW,COLUMN()-2,FALSE)</f>
        <v>0</v>
      </c>
      <c r="AY10" s="120">
        <f>VLOOKUP($E$1&amp;$C10,'ENTER SUPPLEMENTAL DATA'!$A:$BW,COLUMN()-2,FALSE)</f>
        <v>0</v>
      </c>
      <c r="AZ10" s="120">
        <f>VLOOKUP($E$1&amp;$C10,'ENTER SUPPLEMENTAL DATA'!$A:$BW,COLUMN()-2,FALSE)</f>
        <v>0</v>
      </c>
      <c r="BA10" s="120">
        <f>VLOOKUP($E$1&amp;$C10,'ENTER SUPPLEMENTAL DATA'!$A:$BW,COLUMN()-2,FALSE)</f>
        <v>0</v>
      </c>
      <c r="BB10" s="120">
        <f>VLOOKUP($E$1&amp;$C10,'ENTER SUPPLEMENTAL DATA'!$A:$BW,COLUMN()-2,FALSE)</f>
        <v>0</v>
      </c>
      <c r="BC10" s="120">
        <f>VLOOKUP($E$1&amp;$C10,'ENTER SUPPLEMENTAL DATA'!$A:$BW,COLUMN()-2,FALSE)</f>
        <v>0</v>
      </c>
      <c r="BD10" s="120">
        <f>VLOOKUP($E$1&amp;$C10,'ENTER SUPPLEMENTAL DATA'!$A:$BW,COLUMN()-2,FALSE)</f>
        <v>0</v>
      </c>
      <c r="BE10" s="120">
        <f>VLOOKUP($E$1&amp;$C10,'ENTER SUPPLEMENTAL DATA'!$A:$BW,COLUMN()-2,FALSE)</f>
        <v>0</v>
      </c>
      <c r="BF10" s="120">
        <f>VLOOKUP($E$1&amp;$C10,'ENTER SUPPLEMENTAL DATA'!$A:$BW,COLUMN()-2,FALSE)</f>
        <v>0</v>
      </c>
      <c r="BG10" s="120">
        <f>VLOOKUP($E$1&amp;$C10,'ENTER SUPPLEMENTAL DATA'!$A:$BW,COLUMN()-2,FALSE)</f>
        <v>0</v>
      </c>
      <c r="BH10" s="120">
        <f>VLOOKUP($E$1&amp;$C10,'ENTER SUPPLEMENTAL DATA'!$A:$BW,COLUMN()-2,FALSE)</f>
        <v>0</v>
      </c>
      <c r="BI10" s="120">
        <f>VLOOKUP($E$1&amp;$C10,'ENTER SUPPLEMENTAL DATA'!$A:$BW,COLUMN()-2,FALSE)</f>
        <v>0</v>
      </c>
      <c r="BJ10" s="120">
        <f>VLOOKUP($E$1&amp;$C10,'ENTER SUPPLEMENTAL DATA'!$A:$BW,COLUMN()-2,FALSE)</f>
        <v>0</v>
      </c>
      <c r="BK10" s="120">
        <f>VLOOKUP($E$1&amp;$C10,'ENTER SUPPLEMENTAL DATA'!$A:$BW,COLUMN()-2,FALSE)</f>
        <v>0</v>
      </c>
      <c r="BL10" s="120">
        <f>VLOOKUP($E$1&amp;$C10,'ENTER SUPPLEMENTAL DATA'!$A:$BW,COLUMN()-2,FALSE)</f>
        <v>0</v>
      </c>
      <c r="BM10" s="120">
        <f>VLOOKUP($E$1&amp;$C10,'ENTER SUPPLEMENTAL DATA'!$A:$BW,COLUMN()-2,FALSE)</f>
        <v>0</v>
      </c>
      <c r="BN10" s="120">
        <f>VLOOKUP($E$1&amp;$C10,'ENTER SUPPLEMENTAL DATA'!$A:$BW,COLUMN()-2,FALSE)</f>
        <v>0</v>
      </c>
      <c r="BO10" s="120">
        <f>VLOOKUP($E$1&amp;$C10,'ENTER SUPPLEMENTAL DATA'!$A:$BW,COLUMN()-2,FALSE)</f>
        <v>0</v>
      </c>
      <c r="BP10" s="120">
        <f>VLOOKUP($E$1&amp;$C10,'ENTER SUPPLEMENTAL DATA'!$A:$BW,COLUMN()-2,FALSE)</f>
        <v>0</v>
      </c>
      <c r="BQ10" s="120">
        <f>VLOOKUP($E$1&amp;$C10,'ENTER SUPPLEMENTAL DATA'!$A:$BW,COLUMN()-2,FALSE)</f>
        <v>0</v>
      </c>
      <c r="BR10" s="120">
        <f>VLOOKUP($E$1&amp;$C10,'ENTER SUPPLEMENTAL DATA'!$A:$BW,COLUMN()-2,FALSE)</f>
        <v>0</v>
      </c>
      <c r="BS10" s="120">
        <f>VLOOKUP($E$1&amp;$C10,'ENTER SUPPLEMENTAL DATA'!$A:$BW,COLUMN()-2,FALSE)</f>
        <v>0</v>
      </c>
      <c r="BT10" s="120">
        <f>VLOOKUP($E$1&amp;$C10,'ENTER SUPPLEMENTAL DATA'!$A:$BW,COLUMN()-2,FALSE)</f>
        <v>0</v>
      </c>
      <c r="BU10" s="120">
        <f>VLOOKUP($E$1&amp;$C10,'ENTER SUPPLEMENTAL DATA'!$A:$BW,COLUMN()-2,FALSE)</f>
        <v>0</v>
      </c>
      <c r="BV10" s="120">
        <f>VLOOKUP($E$1&amp;$C10,'ENTER SUPPLEMENTAL DATA'!$A:$BW,COLUMN()-2,FALSE)</f>
        <v>0</v>
      </c>
      <c r="BW10" s="120">
        <f>VLOOKUP($E$1&amp;$C10,'ENTER SUPPLEMENTAL DATA'!$A:$BW,COLUMN()-2,FALSE)</f>
        <v>0</v>
      </c>
      <c r="BX10" s="120">
        <f>VLOOKUP($E$1&amp;$C10,'ENTER SUPPLEMENTAL DATA'!$A:$BW,COLUMN()-2,FALSE)</f>
        <v>0</v>
      </c>
      <c r="BY10" s="120">
        <f>VLOOKUP($E$1&amp;$C10,'ENTER SUPPLEMENTAL DATA'!$A:$BW,COLUMN()-2,FALSE)</f>
        <v>0</v>
      </c>
      <c r="BZ10" s="134"/>
      <c r="CB10" s="133"/>
      <c r="CC10" s="120">
        <f>VLOOKUP($E$1&amp;$C10,'ENTER SUPPLEMENTAL DATA'!$A:$CO,COLUMN(),FALSE)</f>
        <v>0</v>
      </c>
      <c r="CD10" s="120">
        <f>VLOOKUP($E$1&amp;$C10,'ENTER SUPPLEMENTAL DATA'!$A:$CO,COLUMN(),FALSE)</f>
        <v>0</v>
      </c>
      <c r="CE10" s="120">
        <f>VLOOKUP($E$1&amp;$C10,'ENTER SUPPLEMENTAL DATA'!$A:$CO,COLUMN(),FALSE)</f>
        <v>0</v>
      </c>
      <c r="CF10" s="120">
        <f>VLOOKUP($E$1&amp;$C10,'ENTER SUPPLEMENTAL DATA'!$A:$CO,COLUMN(),FALSE)</f>
        <v>0</v>
      </c>
      <c r="CG10" s="120">
        <f>VLOOKUP($E$1&amp;$C10,'ENTER SUPPLEMENTAL DATA'!$A:$CO,COLUMN(),FALSE)</f>
        <v>0</v>
      </c>
      <c r="CH10" s="120">
        <f>VLOOKUP($E$1&amp;$C10,'ENTER SUPPLEMENTAL DATA'!$A:$CO,COLUMN(),FALSE)</f>
        <v>0</v>
      </c>
      <c r="CI10" s="120">
        <f>VLOOKUP($E$1&amp;$C10,'ENTER SUPPLEMENTAL DATA'!$A:$CO,COLUMN(),FALSE)</f>
        <v>0</v>
      </c>
      <c r="CJ10" s="120">
        <f>VLOOKUP($E$1&amp;$C10,'ENTER SUPPLEMENTAL DATA'!$A:$CO,COLUMN(),FALSE)</f>
        <v>0</v>
      </c>
      <c r="CK10" s="120">
        <f>VLOOKUP($E$1&amp;$C10,'ENTER SUPPLEMENTAL DATA'!$A:$CO,COLUMN(),FALSE)</f>
        <v>0</v>
      </c>
      <c r="CL10" s="120">
        <f>VLOOKUP($E$1&amp;$C10,'ENTER SUPPLEMENTAL DATA'!$A:$CO,COLUMN(),FALSE)</f>
        <v>0</v>
      </c>
      <c r="CM10" s="120">
        <f>VLOOKUP($E$1&amp;$C10,'ENTER SUPPLEMENTAL DATA'!$A:$CO,COLUMN(),FALSE)</f>
        <v>0</v>
      </c>
      <c r="CN10" s="120">
        <f>VLOOKUP($E$1&amp;$C10,'ENTER SUPPLEMENTAL DATA'!$A:$CO,COLUMN(),FALSE)</f>
        <v>0</v>
      </c>
      <c r="CO10" s="120">
        <f>VLOOKUP($E$1&amp;$C10,'ENTER SUPPLEMENTAL DATA'!$A:$CO,COLUMN(),FALSE)</f>
        <v>0</v>
      </c>
      <c r="CP10" s="120"/>
      <c r="CQ10" s="120"/>
      <c r="CR10" s="120"/>
      <c r="CS10" s="120"/>
      <c r="CT10" s="120"/>
      <c r="CU10" s="120"/>
      <c r="CV10" s="134"/>
    </row>
    <row r="11" spans="2:100" ht="15.75" customHeight="1" x14ac:dyDescent="0.25">
      <c r="B11" s="133"/>
      <c r="C11" s="122" t="s">
        <v>4</v>
      </c>
      <c r="D11" s="120">
        <f>VLOOKUP($E$1&amp;$C11,'ENTER SUPPLEMENTAL DATA'!$A:$BW,2+COLUMN(),FALSE)</f>
        <v>0</v>
      </c>
      <c r="E11" s="120">
        <f>VLOOKUP($E$1&amp;$C11,'ENTER SUPPLEMENTAL DATA'!$A:$BW,2+COLUMN(),FALSE)</f>
        <v>0</v>
      </c>
      <c r="F11" s="120">
        <f>VLOOKUP($E$1&amp;$C11,'ENTER SUPPLEMENTAL DATA'!$A:$BW,2+COLUMN(),FALSE)</f>
        <v>0</v>
      </c>
      <c r="G11" s="120">
        <f>VLOOKUP($E$1&amp;$C11,'ENTER SUPPLEMENTAL DATA'!$A:$BW,2+COLUMN(),FALSE)</f>
        <v>0</v>
      </c>
      <c r="H11" s="120">
        <f>VLOOKUP($E$1&amp;$C11,'ENTER SUPPLEMENTAL DATA'!$A:$BW,2+COLUMN(),FALSE)</f>
        <v>0</v>
      </c>
      <c r="I11" s="120">
        <f>VLOOKUP($E$1&amp;$C11,'ENTER SUPPLEMENTAL DATA'!$A:$BW,2+COLUMN(),FALSE)</f>
        <v>0</v>
      </c>
      <c r="J11" s="120">
        <f>VLOOKUP($E$1&amp;$C11,'ENTER SUPPLEMENTAL DATA'!$A:$BW,2+COLUMN(),FALSE)</f>
        <v>0</v>
      </c>
      <c r="K11" s="120">
        <f>VLOOKUP($E$1&amp;$C11,'ENTER SUPPLEMENTAL DATA'!$A:$BW,2+COLUMN(),FALSE)</f>
        <v>0</v>
      </c>
      <c r="L11" s="120">
        <f>VLOOKUP($E$1&amp;$C11,'ENTER SUPPLEMENTAL DATA'!$A:$BW,2+COLUMN(),FALSE)</f>
        <v>0</v>
      </c>
      <c r="M11" s="120">
        <f>VLOOKUP($E$1&amp;$C11,'ENTER SUPPLEMENTAL DATA'!$A:$BW,2+COLUMN(),FALSE)</f>
        <v>0</v>
      </c>
      <c r="N11" s="120">
        <f>VLOOKUP($E$1&amp;$C11,'ENTER SUPPLEMENTAL DATA'!$A:$BW,2+COLUMN(),FALSE)</f>
        <v>0</v>
      </c>
      <c r="O11" s="120">
        <f>VLOOKUP($E$1&amp;$C11,'ENTER SUPPLEMENTAL DATA'!$A:$BW,2+COLUMN(),FALSE)</f>
        <v>0</v>
      </c>
      <c r="P11" s="120">
        <f>VLOOKUP($E$1&amp;$C11,'ENTER SUPPLEMENTAL DATA'!$A:$BW,2+COLUMN(),FALSE)</f>
        <v>0</v>
      </c>
      <c r="Q11" s="120">
        <f>VLOOKUP($E$1&amp;$C11,'ENTER SUPPLEMENTAL DATA'!$A:$BW,2+COLUMN(),FALSE)</f>
        <v>0</v>
      </c>
      <c r="R11" s="134"/>
      <c r="T11" s="133"/>
      <c r="U11" s="120">
        <f>VLOOKUP($E$1&amp;$C11,'ENTER SUPPLEMENTAL DATA'!$A:$BW,COLUMN(),FALSE)</f>
        <v>0</v>
      </c>
      <c r="V11" s="120">
        <f>VLOOKUP($E$1&amp;$C11,'ENTER SUPPLEMENTAL DATA'!$A:$BW,COLUMN(),FALSE)</f>
        <v>0</v>
      </c>
      <c r="W11" s="120">
        <f>VLOOKUP($E$1&amp;$C11,'ENTER SUPPLEMENTAL DATA'!$A:$BW,COLUMN(),FALSE)</f>
        <v>0</v>
      </c>
      <c r="X11" s="120">
        <f>VLOOKUP($E$1&amp;$C11,'ENTER SUPPLEMENTAL DATA'!$A:$BW,COLUMN(),FALSE)</f>
        <v>0</v>
      </c>
      <c r="Y11" s="120">
        <f>VLOOKUP($E$1&amp;$C11,'ENTER SUPPLEMENTAL DATA'!$A:$BW,COLUMN(),FALSE)</f>
        <v>0</v>
      </c>
      <c r="Z11" s="120">
        <f>VLOOKUP($E$1&amp;$C11,'ENTER SUPPLEMENTAL DATA'!$A:$BW,COLUMN(),FALSE)</f>
        <v>0</v>
      </c>
      <c r="AA11" s="120">
        <f>VLOOKUP($E$1&amp;$C11,'ENTER SUPPLEMENTAL DATA'!$A:$BW,COLUMN(),FALSE)</f>
        <v>0</v>
      </c>
      <c r="AB11" s="120">
        <f>VLOOKUP($E$1&amp;$C11,'ENTER SUPPLEMENTAL DATA'!$A:$BW,COLUMN(),FALSE)</f>
        <v>0</v>
      </c>
      <c r="AC11" s="120">
        <f>VLOOKUP($E$1&amp;$C11,'ENTER SUPPLEMENTAL DATA'!$A:$BW,COLUMN(),FALSE)</f>
        <v>0</v>
      </c>
      <c r="AD11" s="120">
        <f>VLOOKUP($E$1&amp;$C11,'ENTER SUPPLEMENTAL DATA'!$A:$BW,COLUMN(),FALSE)</f>
        <v>0</v>
      </c>
      <c r="AE11" s="120">
        <f>VLOOKUP($E$1&amp;$C11,'ENTER SUPPLEMENTAL DATA'!$A:$BW,COLUMN(),FALSE)</f>
        <v>0</v>
      </c>
      <c r="AF11" s="120">
        <f>VLOOKUP($E$1&amp;$C11,'ENTER SUPPLEMENTAL DATA'!$A:$BW,COLUMN(),FALSE)</f>
        <v>0</v>
      </c>
      <c r="AG11" s="120">
        <f>VLOOKUP($E$1&amp;$C11,'ENTER SUPPLEMENTAL DATA'!$A:$BW,COLUMN(),FALSE)</f>
        <v>0</v>
      </c>
      <c r="AH11" s="120">
        <f>VLOOKUP($E$1&amp;$C11,'ENTER SUPPLEMENTAL DATA'!$A:$BW,COLUMN(),FALSE)</f>
        <v>0</v>
      </c>
      <c r="AI11" s="120">
        <f>VLOOKUP($E$1&amp;$C11,'ENTER SUPPLEMENTAL DATA'!$A:$BW,COLUMN(),FALSE)</f>
        <v>0</v>
      </c>
      <c r="AJ11" s="120">
        <f>VLOOKUP($E$1&amp;$C11,'ENTER SUPPLEMENTAL DATA'!$A:$BW,COLUMN(),FALSE)</f>
        <v>0</v>
      </c>
      <c r="AK11" s="120">
        <f>VLOOKUP($E$1&amp;$C11,'ENTER SUPPLEMENTAL DATA'!$A:$BW,COLUMN(),FALSE)</f>
        <v>0</v>
      </c>
      <c r="AL11" s="120">
        <f>VLOOKUP($E$1&amp;$C11,'ENTER SUPPLEMENTAL DATA'!$A:$BW,COLUMN(),FALSE)</f>
        <v>0</v>
      </c>
      <c r="AM11" s="120">
        <f>VLOOKUP($E$1&amp;$C11,'ENTER SUPPLEMENTAL DATA'!$A:$BW,COLUMN(),FALSE)</f>
        <v>0</v>
      </c>
      <c r="AN11" s="134"/>
      <c r="AP11" s="133"/>
      <c r="AQ11" s="120">
        <f>VLOOKUP($E$1&amp;$C11,'ENTER SUPPLEMENTAL DATA'!$A:$BW,COLUMN()-2,FALSE)</f>
        <v>0</v>
      </c>
      <c r="AR11" s="120">
        <f>VLOOKUP($E$1&amp;$C11,'ENTER SUPPLEMENTAL DATA'!$A:$BW,COLUMN()-2,FALSE)</f>
        <v>0</v>
      </c>
      <c r="AS11" s="120">
        <f>VLOOKUP($E$1&amp;$C11,'ENTER SUPPLEMENTAL DATA'!$A:$BW,COLUMN()-2,FALSE)</f>
        <v>0</v>
      </c>
      <c r="AT11" s="120">
        <f>VLOOKUP($E$1&amp;$C11,'ENTER SUPPLEMENTAL DATA'!$A:$BW,COLUMN()-2,FALSE)</f>
        <v>0</v>
      </c>
      <c r="AU11" s="120">
        <f>VLOOKUP($E$1&amp;$C11,'ENTER SUPPLEMENTAL DATA'!$A:$BW,COLUMN()-2,FALSE)</f>
        <v>0</v>
      </c>
      <c r="AV11" s="120">
        <f>VLOOKUP($E$1&amp;$C11,'ENTER SUPPLEMENTAL DATA'!$A:$BW,COLUMN()-2,FALSE)</f>
        <v>0</v>
      </c>
      <c r="AW11" s="120">
        <f>VLOOKUP($E$1&amp;$C11,'ENTER SUPPLEMENTAL DATA'!$A:$BW,COLUMN()-2,FALSE)</f>
        <v>0</v>
      </c>
      <c r="AX11" s="120">
        <f>VLOOKUP($E$1&amp;$C11,'ENTER SUPPLEMENTAL DATA'!$A:$BW,COLUMN()-2,FALSE)</f>
        <v>0</v>
      </c>
      <c r="AY11" s="120">
        <f>VLOOKUP($E$1&amp;$C11,'ENTER SUPPLEMENTAL DATA'!$A:$BW,COLUMN()-2,FALSE)</f>
        <v>0</v>
      </c>
      <c r="AZ11" s="120">
        <f>VLOOKUP($E$1&amp;$C11,'ENTER SUPPLEMENTAL DATA'!$A:$BW,COLUMN()-2,FALSE)</f>
        <v>0</v>
      </c>
      <c r="BA11" s="120">
        <f>VLOOKUP($E$1&amp;$C11,'ENTER SUPPLEMENTAL DATA'!$A:$BW,COLUMN()-2,FALSE)</f>
        <v>0</v>
      </c>
      <c r="BB11" s="120">
        <f>VLOOKUP($E$1&amp;$C11,'ENTER SUPPLEMENTAL DATA'!$A:$BW,COLUMN()-2,FALSE)</f>
        <v>0</v>
      </c>
      <c r="BC11" s="120">
        <f>VLOOKUP($E$1&amp;$C11,'ENTER SUPPLEMENTAL DATA'!$A:$BW,COLUMN()-2,FALSE)</f>
        <v>0</v>
      </c>
      <c r="BD11" s="120">
        <f>VLOOKUP($E$1&amp;$C11,'ENTER SUPPLEMENTAL DATA'!$A:$BW,COLUMN()-2,FALSE)</f>
        <v>0</v>
      </c>
      <c r="BE11" s="120">
        <f>VLOOKUP($E$1&amp;$C11,'ENTER SUPPLEMENTAL DATA'!$A:$BW,COLUMN()-2,FALSE)</f>
        <v>0</v>
      </c>
      <c r="BF11" s="120">
        <f>VLOOKUP($E$1&amp;$C11,'ENTER SUPPLEMENTAL DATA'!$A:$BW,COLUMN()-2,FALSE)</f>
        <v>0</v>
      </c>
      <c r="BG11" s="120">
        <f>VLOOKUP($E$1&amp;$C11,'ENTER SUPPLEMENTAL DATA'!$A:$BW,COLUMN()-2,FALSE)</f>
        <v>0</v>
      </c>
      <c r="BH11" s="120">
        <f>VLOOKUP($E$1&amp;$C11,'ENTER SUPPLEMENTAL DATA'!$A:$BW,COLUMN()-2,FALSE)</f>
        <v>0</v>
      </c>
      <c r="BI11" s="120">
        <f>VLOOKUP($E$1&amp;$C11,'ENTER SUPPLEMENTAL DATA'!$A:$BW,COLUMN()-2,FALSE)</f>
        <v>0</v>
      </c>
      <c r="BJ11" s="120">
        <f>VLOOKUP($E$1&amp;$C11,'ENTER SUPPLEMENTAL DATA'!$A:$BW,COLUMN()-2,FALSE)</f>
        <v>0</v>
      </c>
      <c r="BK11" s="120">
        <f>VLOOKUP($E$1&amp;$C11,'ENTER SUPPLEMENTAL DATA'!$A:$BW,COLUMN()-2,FALSE)</f>
        <v>0</v>
      </c>
      <c r="BL11" s="120">
        <f>VLOOKUP($E$1&amp;$C11,'ENTER SUPPLEMENTAL DATA'!$A:$BW,COLUMN()-2,FALSE)</f>
        <v>0</v>
      </c>
      <c r="BM11" s="120">
        <f>VLOOKUP($E$1&amp;$C11,'ENTER SUPPLEMENTAL DATA'!$A:$BW,COLUMN()-2,FALSE)</f>
        <v>0</v>
      </c>
      <c r="BN11" s="120">
        <f>VLOOKUP($E$1&amp;$C11,'ENTER SUPPLEMENTAL DATA'!$A:$BW,COLUMN()-2,FALSE)</f>
        <v>0</v>
      </c>
      <c r="BO11" s="120">
        <f>VLOOKUP($E$1&amp;$C11,'ENTER SUPPLEMENTAL DATA'!$A:$BW,COLUMN()-2,FALSE)</f>
        <v>0</v>
      </c>
      <c r="BP11" s="120">
        <f>VLOOKUP($E$1&amp;$C11,'ENTER SUPPLEMENTAL DATA'!$A:$BW,COLUMN()-2,FALSE)</f>
        <v>0</v>
      </c>
      <c r="BQ11" s="120">
        <f>VLOOKUP($E$1&amp;$C11,'ENTER SUPPLEMENTAL DATA'!$A:$BW,COLUMN()-2,FALSE)</f>
        <v>0</v>
      </c>
      <c r="BR11" s="120">
        <f>VLOOKUP($E$1&amp;$C11,'ENTER SUPPLEMENTAL DATA'!$A:$BW,COLUMN()-2,FALSE)</f>
        <v>0</v>
      </c>
      <c r="BS11" s="120">
        <f>VLOOKUP($E$1&amp;$C11,'ENTER SUPPLEMENTAL DATA'!$A:$BW,COLUMN()-2,FALSE)</f>
        <v>0</v>
      </c>
      <c r="BT11" s="120">
        <f>VLOOKUP($E$1&amp;$C11,'ENTER SUPPLEMENTAL DATA'!$A:$BW,COLUMN()-2,FALSE)</f>
        <v>0</v>
      </c>
      <c r="BU11" s="120">
        <f>VLOOKUP($E$1&amp;$C11,'ENTER SUPPLEMENTAL DATA'!$A:$BW,COLUMN()-2,FALSE)</f>
        <v>0</v>
      </c>
      <c r="BV11" s="120">
        <f>VLOOKUP($E$1&amp;$C11,'ENTER SUPPLEMENTAL DATA'!$A:$BW,COLUMN()-2,FALSE)</f>
        <v>0</v>
      </c>
      <c r="BW11" s="120">
        <f>VLOOKUP($E$1&amp;$C11,'ENTER SUPPLEMENTAL DATA'!$A:$BW,COLUMN()-2,FALSE)</f>
        <v>0</v>
      </c>
      <c r="BX11" s="120">
        <f>VLOOKUP($E$1&amp;$C11,'ENTER SUPPLEMENTAL DATA'!$A:$BW,COLUMN()-2,FALSE)</f>
        <v>0</v>
      </c>
      <c r="BY11" s="120">
        <f>VLOOKUP($E$1&amp;$C11,'ENTER SUPPLEMENTAL DATA'!$A:$BW,COLUMN()-2,FALSE)</f>
        <v>0</v>
      </c>
      <c r="BZ11" s="134"/>
      <c r="CB11" s="133"/>
      <c r="CC11" s="120">
        <f>VLOOKUP($E$1&amp;$C11,'ENTER SUPPLEMENTAL DATA'!$A:$CO,COLUMN(),FALSE)</f>
        <v>0</v>
      </c>
      <c r="CD11" s="120">
        <f>VLOOKUP($E$1&amp;$C11,'ENTER SUPPLEMENTAL DATA'!$A:$CO,COLUMN(),FALSE)</f>
        <v>0</v>
      </c>
      <c r="CE11" s="120">
        <f>VLOOKUP($E$1&amp;$C11,'ENTER SUPPLEMENTAL DATA'!$A:$CO,COLUMN(),FALSE)</f>
        <v>0</v>
      </c>
      <c r="CF11" s="120">
        <f>VLOOKUP($E$1&amp;$C11,'ENTER SUPPLEMENTAL DATA'!$A:$CO,COLUMN(),FALSE)</f>
        <v>0</v>
      </c>
      <c r="CG11" s="120">
        <f>VLOOKUP($E$1&amp;$C11,'ENTER SUPPLEMENTAL DATA'!$A:$CO,COLUMN(),FALSE)</f>
        <v>0</v>
      </c>
      <c r="CH11" s="120">
        <f>VLOOKUP($E$1&amp;$C11,'ENTER SUPPLEMENTAL DATA'!$A:$CO,COLUMN(),FALSE)</f>
        <v>0</v>
      </c>
      <c r="CI11" s="120">
        <f>VLOOKUP($E$1&amp;$C11,'ENTER SUPPLEMENTAL DATA'!$A:$CO,COLUMN(),FALSE)</f>
        <v>0</v>
      </c>
      <c r="CJ11" s="120">
        <f>VLOOKUP($E$1&amp;$C11,'ENTER SUPPLEMENTAL DATA'!$A:$CO,COLUMN(),FALSE)</f>
        <v>0</v>
      </c>
      <c r="CK11" s="120">
        <f>VLOOKUP($E$1&amp;$C11,'ENTER SUPPLEMENTAL DATA'!$A:$CO,COLUMN(),FALSE)</f>
        <v>0</v>
      </c>
      <c r="CL11" s="120">
        <f>VLOOKUP($E$1&amp;$C11,'ENTER SUPPLEMENTAL DATA'!$A:$CO,COLUMN(),FALSE)</f>
        <v>0</v>
      </c>
      <c r="CM11" s="120">
        <f>VLOOKUP($E$1&amp;$C11,'ENTER SUPPLEMENTAL DATA'!$A:$CO,COLUMN(),FALSE)</f>
        <v>0</v>
      </c>
      <c r="CN11" s="120">
        <f>VLOOKUP($E$1&amp;$C11,'ENTER SUPPLEMENTAL DATA'!$A:$CO,COLUMN(),FALSE)</f>
        <v>0</v>
      </c>
      <c r="CO11" s="120">
        <f>VLOOKUP($E$1&amp;$C11,'ENTER SUPPLEMENTAL DATA'!$A:$CO,COLUMN(),FALSE)</f>
        <v>0</v>
      </c>
      <c r="CP11" s="120"/>
      <c r="CQ11" s="120"/>
      <c r="CR11" s="120"/>
      <c r="CS11" s="120"/>
      <c r="CT11" s="120"/>
      <c r="CU11" s="120"/>
      <c r="CV11" s="134"/>
    </row>
    <row r="12" spans="2:100" ht="15.75" customHeight="1" x14ac:dyDescent="0.25">
      <c r="B12" s="133"/>
      <c r="C12" s="122" t="s">
        <v>5</v>
      </c>
      <c r="D12" s="120">
        <f>VLOOKUP($E$1&amp;$C12,'ENTER SUPPLEMENTAL DATA'!$A:$BW,2+COLUMN(),FALSE)</f>
        <v>0</v>
      </c>
      <c r="E12" s="120">
        <f>VLOOKUP($E$1&amp;$C12,'ENTER SUPPLEMENTAL DATA'!$A:$BW,2+COLUMN(),FALSE)</f>
        <v>0</v>
      </c>
      <c r="F12" s="120">
        <f>VLOOKUP($E$1&amp;$C12,'ENTER SUPPLEMENTAL DATA'!$A:$BW,2+COLUMN(),FALSE)</f>
        <v>0</v>
      </c>
      <c r="G12" s="120">
        <f>VLOOKUP($E$1&amp;$C12,'ENTER SUPPLEMENTAL DATA'!$A:$BW,2+COLUMN(),FALSE)</f>
        <v>0</v>
      </c>
      <c r="H12" s="120">
        <f>VLOOKUP($E$1&amp;$C12,'ENTER SUPPLEMENTAL DATA'!$A:$BW,2+COLUMN(),FALSE)</f>
        <v>0</v>
      </c>
      <c r="I12" s="120">
        <f>VLOOKUP($E$1&amp;$C12,'ENTER SUPPLEMENTAL DATA'!$A:$BW,2+COLUMN(),FALSE)</f>
        <v>0</v>
      </c>
      <c r="J12" s="120">
        <f>VLOOKUP($E$1&amp;$C12,'ENTER SUPPLEMENTAL DATA'!$A:$BW,2+COLUMN(),FALSE)</f>
        <v>0</v>
      </c>
      <c r="K12" s="120">
        <f>VLOOKUP($E$1&amp;$C12,'ENTER SUPPLEMENTAL DATA'!$A:$BW,2+COLUMN(),FALSE)</f>
        <v>0</v>
      </c>
      <c r="L12" s="120">
        <f>VLOOKUP($E$1&amp;$C12,'ENTER SUPPLEMENTAL DATA'!$A:$BW,2+COLUMN(),FALSE)</f>
        <v>0</v>
      </c>
      <c r="M12" s="120">
        <f>VLOOKUP($E$1&amp;$C12,'ENTER SUPPLEMENTAL DATA'!$A:$BW,2+COLUMN(),FALSE)</f>
        <v>0</v>
      </c>
      <c r="N12" s="120">
        <f>VLOOKUP($E$1&amp;$C12,'ENTER SUPPLEMENTAL DATA'!$A:$BW,2+COLUMN(),FALSE)</f>
        <v>0</v>
      </c>
      <c r="O12" s="120">
        <f>VLOOKUP($E$1&amp;$C12,'ENTER SUPPLEMENTAL DATA'!$A:$BW,2+COLUMN(),FALSE)</f>
        <v>0</v>
      </c>
      <c r="P12" s="120">
        <f>VLOOKUP($E$1&amp;$C12,'ENTER SUPPLEMENTAL DATA'!$A:$BW,2+COLUMN(),FALSE)</f>
        <v>0</v>
      </c>
      <c r="Q12" s="120">
        <f>VLOOKUP($E$1&amp;$C12,'ENTER SUPPLEMENTAL DATA'!$A:$BW,2+COLUMN(),FALSE)</f>
        <v>0</v>
      </c>
      <c r="R12" s="134"/>
      <c r="T12" s="133"/>
      <c r="U12" s="120">
        <f>VLOOKUP($E$1&amp;$C12,'ENTER SUPPLEMENTAL DATA'!$A:$BW,COLUMN(),FALSE)</f>
        <v>0</v>
      </c>
      <c r="V12" s="120">
        <f>VLOOKUP($E$1&amp;$C12,'ENTER SUPPLEMENTAL DATA'!$A:$BW,COLUMN(),FALSE)</f>
        <v>0</v>
      </c>
      <c r="W12" s="120">
        <f>VLOOKUP($E$1&amp;$C12,'ENTER SUPPLEMENTAL DATA'!$A:$BW,COLUMN(),FALSE)</f>
        <v>0</v>
      </c>
      <c r="X12" s="120">
        <f>VLOOKUP($E$1&amp;$C12,'ENTER SUPPLEMENTAL DATA'!$A:$BW,COLUMN(),FALSE)</f>
        <v>0</v>
      </c>
      <c r="Y12" s="120">
        <f>VLOOKUP($E$1&amp;$C12,'ENTER SUPPLEMENTAL DATA'!$A:$BW,COLUMN(),FALSE)</f>
        <v>0</v>
      </c>
      <c r="Z12" s="120">
        <f>VLOOKUP($E$1&amp;$C12,'ENTER SUPPLEMENTAL DATA'!$A:$BW,COLUMN(),FALSE)</f>
        <v>0</v>
      </c>
      <c r="AA12" s="120">
        <f>VLOOKUP($E$1&amp;$C12,'ENTER SUPPLEMENTAL DATA'!$A:$BW,COLUMN(),FALSE)</f>
        <v>0</v>
      </c>
      <c r="AB12" s="120">
        <f>VLOOKUP($E$1&amp;$C12,'ENTER SUPPLEMENTAL DATA'!$A:$BW,COLUMN(),FALSE)</f>
        <v>0</v>
      </c>
      <c r="AC12" s="120">
        <f>VLOOKUP($E$1&amp;$C12,'ENTER SUPPLEMENTAL DATA'!$A:$BW,COLUMN(),FALSE)</f>
        <v>0</v>
      </c>
      <c r="AD12" s="120">
        <f>VLOOKUP($E$1&amp;$C12,'ENTER SUPPLEMENTAL DATA'!$A:$BW,COLUMN(),FALSE)</f>
        <v>0</v>
      </c>
      <c r="AE12" s="120">
        <f>VLOOKUP($E$1&amp;$C12,'ENTER SUPPLEMENTAL DATA'!$A:$BW,COLUMN(),FALSE)</f>
        <v>0</v>
      </c>
      <c r="AF12" s="120">
        <f>VLOOKUP($E$1&amp;$C12,'ENTER SUPPLEMENTAL DATA'!$A:$BW,COLUMN(),FALSE)</f>
        <v>0</v>
      </c>
      <c r="AG12" s="120">
        <f>VLOOKUP($E$1&amp;$C12,'ENTER SUPPLEMENTAL DATA'!$A:$BW,COLUMN(),FALSE)</f>
        <v>0</v>
      </c>
      <c r="AH12" s="120">
        <f>VLOOKUP($E$1&amp;$C12,'ENTER SUPPLEMENTAL DATA'!$A:$BW,COLUMN(),FALSE)</f>
        <v>0</v>
      </c>
      <c r="AI12" s="120">
        <f>VLOOKUP($E$1&amp;$C12,'ENTER SUPPLEMENTAL DATA'!$A:$BW,COLUMN(),FALSE)</f>
        <v>0</v>
      </c>
      <c r="AJ12" s="120">
        <f>VLOOKUP($E$1&amp;$C12,'ENTER SUPPLEMENTAL DATA'!$A:$BW,COLUMN(),FALSE)</f>
        <v>0</v>
      </c>
      <c r="AK12" s="120">
        <f>VLOOKUP($E$1&amp;$C12,'ENTER SUPPLEMENTAL DATA'!$A:$BW,COLUMN(),FALSE)</f>
        <v>0</v>
      </c>
      <c r="AL12" s="120">
        <f>VLOOKUP($E$1&amp;$C12,'ENTER SUPPLEMENTAL DATA'!$A:$BW,COLUMN(),FALSE)</f>
        <v>0</v>
      </c>
      <c r="AM12" s="120">
        <f>VLOOKUP($E$1&amp;$C12,'ENTER SUPPLEMENTAL DATA'!$A:$BW,COLUMN(),FALSE)</f>
        <v>0</v>
      </c>
      <c r="AN12" s="134"/>
      <c r="AP12" s="133"/>
      <c r="AQ12" s="120">
        <f>VLOOKUP($E$1&amp;$C12,'ENTER SUPPLEMENTAL DATA'!$A:$BW,COLUMN()-2,FALSE)</f>
        <v>0</v>
      </c>
      <c r="AR12" s="120">
        <f>VLOOKUP($E$1&amp;$C12,'ENTER SUPPLEMENTAL DATA'!$A:$BW,COLUMN()-2,FALSE)</f>
        <v>0</v>
      </c>
      <c r="AS12" s="120">
        <f>VLOOKUP($E$1&amp;$C12,'ENTER SUPPLEMENTAL DATA'!$A:$BW,COLUMN()-2,FALSE)</f>
        <v>0</v>
      </c>
      <c r="AT12" s="120">
        <f>VLOOKUP($E$1&amp;$C12,'ENTER SUPPLEMENTAL DATA'!$A:$BW,COLUMN()-2,FALSE)</f>
        <v>0</v>
      </c>
      <c r="AU12" s="120">
        <f>VLOOKUP($E$1&amp;$C12,'ENTER SUPPLEMENTAL DATA'!$A:$BW,COLUMN()-2,FALSE)</f>
        <v>0</v>
      </c>
      <c r="AV12" s="120">
        <f>VLOOKUP($E$1&amp;$C12,'ENTER SUPPLEMENTAL DATA'!$A:$BW,COLUMN()-2,FALSE)</f>
        <v>0</v>
      </c>
      <c r="AW12" s="120">
        <f>VLOOKUP($E$1&amp;$C12,'ENTER SUPPLEMENTAL DATA'!$A:$BW,COLUMN()-2,FALSE)</f>
        <v>0</v>
      </c>
      <c r="AX12" s="120">
        <f>VLOOKUP($E$1&amp;$C12,'ENTER SUPPLEMENTAL DATA'!$A:$BW,COLUMN()-2,FALSE)</f>
        <v>0</v>
      </c>
      <c r="AY12" s="120">
        <f>VLOOKUP($E$1&amp;$C12,'ENTER SUPPLEMENTAL DATA'!$A:$BW,COLUMN()-2,FALSE)</f>
        <v>0</v>
      </c>
      <c r="AZ12" s="120">
        <f>VLOOKUP($E$1&amp;$C12,'ENTER SUPPLEMENTAL DATA'!$A:$BW,COLUMN()-2,FALSE)</f>
        <v>0</v>
      </c>
      <c r="BA12" s="120">
        <f>VLOOKUP($E$1&amp;$C12,'ENTER SUPPLEMENTAL DATA'!$A:$BW,COLUMN()-2,FALSE)</f>
        <v>0</v>
      </c>
      <c r="BB12" s="120">
        <f>VLOOKUP($E$1&amp;$C12,'ENTER SUPPLEMENTAL DATA'!$A:$BW,COLUMN()-2,FALSE)</f>
        <v>0</v>
      </c>
      <c r="BC12" s="120">
        <f>VLOOKUP($E$1&amp;$C12,'ENTER SUPPLEMENTAL DATA'!$A:$BW,COLUMN()-2,FALSE)</f>
        <v>0</v>
      </c>
      <c r="BD12" s="120">
        <f>VLOOKUP($E$1&amp;$C12,'ENTER SUPPLEMENTAL DATA'!$A:$BW,COLUMN()-2,FALSE)</f>
        <v>0</v>
      </c>
      <c r="BE12" s="120">
        <f>VLOOKUP($E$1&amp;$C12,'ENTER SUPPLEMENTAL DATA'!$A:$BW,COLUMN()-2,FALSE)</f>
        <v>0</v>
      </c>
      <c r="BF12" s="120">
        <f>VLOOKUP($E$1&amp;$C12,'ENTER SUPPLEMENTAL DATA'!$A:$BW,COLUMN()-2,FALSE)</f>
        <v>0</v>
      </c>
      <c r="BG12" s="120">
        <f>VLOOKUP($E$1&amp;$C12,'ENTER SUPPLEMENTAL DATA'!$A:$BW,COLUMN()-2,FALSE)</f>
        <v>0</v>
      </c>
      <c r="BH12" s="120">
        <f>VLOOKUP($E$1&amp;$C12,'ENTER SUPPLEMENTAL DATA'!$A:$BW,COLUMN()-2,FALSE)</f>
        <v>0</v>
      </c>
      <c r="BI12" s="120">
        <f>VLOOKUP($E$1&amp;$C12,'ENTER SUPPLEMENTAL DATA'!$A:$BW,COLUMN()-2,FALSE)</f>
        <v>0</v>
      </c>
      <c r="BJ12" s="120">
        <f>VLOOKUP($E$1&amp;$C12,'ENTER SUPPLEMENTAL DATA'!$A:$BW,COLUMN()-2,FALSE)</f>
        <v>0</v>
      </c>
      <c r="BK12" s="120">
        <f>VLOOKUP($E$1&amp;$C12,'ENTER SUPPLEMENTAL DATA'!$A:$BW,COLUMN()-2,FALSE)</f>
        <v>0</v>
      </c>
      <c r="BL12" s="120">
        <f>VLOOKUP($E$1&amp;$C12,'ENTER SUPPLEMENTAL DATA'!$A:$BW,COLUMN()-2,FALSE)</f>
        <v>0</v>
      </c>
      <c r="BM12" s="120">
        <f>VLOOKUP($E$1&amp;$C12,'ENTER SUPPLEMENTAL DATA'!$A:$BW,COLUMN()-2,FALSE)</f>
        <v>0</v>
      </c>
      <c r="BN12" s="120">
        <f>VLOOKUP($E$1&amp;$C12,'ENTER SUPPLEMENTAL DATA'!$A:$BW,COLUMN()-2,FALSE)</f>
        <v>0</v>
      </c>
      <c r="BO12" s="120">
        <f>VLOOKUP($E$1&amp;$C12,'ENTER SUPPLEMENTAL DATA'!$A:$BW,COLUMN()-2,FALSE)</f>
        <v>0</v>
      </c>
      <c r="BP12" s="120">
        <f>VLOOKUP($E$1&amp;$C12,'ENTER SUPPLEMENTAL DATA'!$A:$BW,COLUMN()-2,FALSE)</f>
        <v>0</v>
      </c>
      <c r="BQ12" s="120">
        <f>VLOOKUP($E$1&amp;$C12,'ENTER SUPPLEMENTAL DATA'!$A:$BW,COLUMN()-2,FALSE)</f>
        <v>0</v>
      </c>
      <c r="BR12" s="120">
        <f>VLOOKUP($E$1&amp;$C12,'ENTER SUPPLEMENTAL DATA'!$A:$BW,COLUMN()-2,FALSE)</f>
        <v>0</v>
      </c>
      <c r="BS12" s="120">
        <f>VLOOKUP($E$1&amp;$C12,'ENTER SUPPLEMENTAL DATA'!$A:$BW,COLUMN()-2,FALSE)</f>
        <v>0</v>
      </c>
      <c r="BT12" s="120">
        <f>VLOOKUP($E$1&amp;$C12,'ENTER SUPPLEMENTAL DATA'!$A:$BW,COLUMN()-2,FALSE)</f>
        <v>0</v>
      </c>
      <c r="BU12" s="120">
        <f>VLOOKUP($E$1&amp;$C12,'ENTER SUPPLEMENTAL DATA'!$A:$BW,COLUMN()-2,FALSE)</f>
        <v>0</v>
      </c>
      <c r="BV12" s="120">
        <f>VLOOKUP($E$1&amp;$C12,'ENTER SUPPLEMENTAL DATA'!$A:$BW,COLUMN()-2,FALSE)</f>
        <v>0</v>
      </c>
      <c r="BW12" s="120">
        <f>VLOOKUP($E$1&amp;$C12,'ENTER SUPPLEMENTAL DATA'!$A:$BW,COLUMN()-2,FALSE)</f>
        <v>0</v>
      </c>
      <c r="BX12" s="120">
        <f>VLOOKUP($E$1&amp;$C12,'ENTER SUPPLEMENTAL DATA'!$A:$BW,COLUMN()-2,FALSE)</f>
        <v>0</v>
      </c>
      <c r="BY12" s="120">
        <f>VLOOKUP($E$1&amp;$C12,'ENTER SUPPLEMENTAL DATA'!$A:$BW,COLUMN()-2,FALSE)</f>
        <v>0</v>
      </c>
      <c r="BZ12" s="134"/>
      <c r="CB12" s="133"/>
      <c r="CC12" s="120">
        <f>VLOOKUP($E$1&amp;$C12,'ENTER SUPPLEMENTAL DATA'!$A:$CO,COLUMN(),FALSE)</f>
        <v>0</v>
      </c>
      <c r="CD12" s="120">
        <f>VLOOKUP($E$1&amp;$C12,'ENTER SUPPLEMENTAL DATA'!$A:$CO,COLUMN(),FALSE)</f>
        <v>0</v>
      </c>
      <c r="CE12" s="120">
        <f>VLOOKUP($E$1&amp;$C12,'ENTER SUPPLEMENTAL DATA'!$A:$CO,COLUMN(),FALSE)</f>
        <v>0</v>
      </c>
      <c r="CF12" s="120">
        <f>VLOOKUP($E$1&amp;$C12,'ENTER SUPPLEMENTAL DATA'!$A:$CO,COLUMN(),FALSE)</f>
        <v>0</v>
      </c>
      <c r="CG12" s="120">
        <f>VLOOKUP($E$1&amp;$C12,'ENTER SUPPLEMENTAL DATA'!$A:$CO,COLUMN(),FALSE)</f>
        <v>0</v>
      </c>
      <c r="CH12" s="120">
        <f>VLOOKUP($E$1&amp;$C12,'ENTER SUPPLEMENTAL DATA'!$A:$CO,COLUMN(),FALSE)</f>
        <v>0</v>
      </c>
      <c r="CI12" s="120">
        <f>VLOOKUP($E$1&amp;$C12,'ENTER SUPPLEMENTAL DATA'!$A:$CO,COLUMN(),FALSE)</f>
        <v>0</v>
      </c>
      <c r="CJ12" s="120">
        <f>VLOOKUP($E$1&amp;$C12,'ENTER SUPPLEMENTAL DATA'!$A:$CO,COLUMN(),FALSE)</f>
        <v>0</v>
      </c>
      <c r="CK12" s="120">
        <f>VLOOKUP($E$1&amp;$C12,'ENTER SUPPLEMENTAL DATA'!$A:$CO,COLUMN(),FALSE)</f>
        <v>0</v>
      </c>
      <c r="CL12" s="120">
        <f>VLOOKUP($E$1&amp;$C12,'ENTER SUPPLEMENTAL DATA'!$A:$CO,COLUMN(),FALSE)</f>
        <v>0</v>
      </c>
      <c r="CM12" s="120">
        <f>VLOOKUP($E$1&amp;$C12,'ENTER SUPPLEMENTAL DATA'!$A:$CO,COLUMN(),FALSE)</f>
        <v>0</v>
      </c>
      <c r="CN12" s="120">
        <f>VLOOKUP($E$1&amp;$C12,'ENTER SUPPLEMENTAL DATA'!$A:$CO,COLUMN(),FALSE)</f>
        <v>0</v>
      </c>
      <c r="CO12" s="120">
        <f>VLOOKUP($E$1&amp;$C12,'ENTER SUPPLEMENTAL DATA'!$A:$CO,COLUMN(),FALSE)</f>
        <v>0</v>
      </c>
      <c r="CP12" s="120"/>
      <c r="CQ12" s="120"/>
      <c r="CR12" s="120"/>
      <c r="CS12" s="120"/>
      <c r="CT12" s="120"/>
      <c r="CU12" s="120"/>
      <c r="CV12" s="134"/>
    </row>
    <row r="13" spans="2:100" ht="15.75" x14ac:dyDescent="0.25">
      <c r="B13" s="133"/>
      <c r="C13" s="122" t="s">
        <v>6</v>
      </c>
      <c r="D13" s="120">
        <f>VLOOKUP($E$1&amp;$C13,'ENTER SUPPLEMENTAL DATA'!$A:$BW,2+COLUMN(),FALSE)</f>
        <v>0</v>
      </c>
      <c r="E13" s="120">
        <f>VLOOKUP($E$1&amp;$C13,'ENTER SUPPLEMENTAL DATA'!$A:$BW,2+COLUMN(),FALSE)</f>
        <v>0</v>
      </c>
      <c r="F13" s="120">
        <f>VLOOKUP($E$1&amp;$C13,'ENTER SUPPLEMENTAL DATA'!$A:$BW,2+COLUMN(),FALSE)</f>
        <v>0</v>
      </c>
      <c r="G13" s="120">
        <f>VLOOKUP($E$1&amp;$C13,'ENTER SUPPLEMENTAL DATA'!$A:$BW,2+COLUMN(),FALSE)</f>
        <v>0</v>
      </c>
      <c r="H13" s="120">
        <f>VLOOKUP($E$1&amp;$C13,'ENTER SUPPLEMENTAL DATA'!$A:$BW,2+COLUMN(),FALSE)</f>
        <v>0</v>
      </c>
      <c r="I13" s="120">
        <f>VLOOKUP($E$1&amp;$C13,'ENTER SUPPLEMENTAL DATA'!$A:$BW,2+COLUMN(),FALSE)</f>
        <v>0</v>
      </c>
      <c r="J13" s="120">
        <f>VLOOKUP($E$1&amp;$C13,'ENTER SUPPLEMENTAL DATA'!$A:$BW,2+COLUMN(),FALSE)</f>
        <v>0</v>
      </c>
      <c r="K13" s="120">
        <f>VLOOKUP($E$1&amp;$C13,'ENTER SUPPLEMENTAL DATA'!$A:$BW,2+COLUMN(),FALSE)</f>
        <v>0</v>
      </c>
      <c r="L13" s="120">
        <f>VLOOKUP($E$1&amp;$C13,'ENTER SUPPLEMENTAL DATA'!$A:$BW,2+COLUMN(),FALSE)</f>
        <v>0</v>
      </c>
      <c r="M13" s="120">
        <f>VLOOKUP($E$1&amp;$C13,'ENTER SUPPLEMENTAL DATA'!$A:$BW,2+COLUMN(),FALSE)</f>
        <v>0</v>
      </c>
      <c r="N13" s="120">
        <f>VLOOKUP($E$1&amp;$C13,'ENTER SUPPLEMENTAL DATA'!$A:$BW,2+COLUMN(),FALSE)</f>
        <v>0</v>
      </c>
      <c r="O13" s="120">
        <f>VLOOKUP($E$1&amp;$C13,'ENTER SUPPLEMENTAL DATA'!$A:$BW,2+COLUMN(),FALSE)</f>
        <v>0</v>
      </c>
      <c r="P13" s="120">
        <f>VLOOKUP($E$1&amp;$C13,'ENTER SUPPLEMENTAL DATA'!$A:$BW,2+COLUMN(),FALSE)</f>
        <v>0</v>
      </c>
      <c r="Q13" s="120">
        <f>VLOOKUP($E$1&amp;$C13,'ENTER SUPPLEMENTAL DATA'!$A:$BW,2+COLUMN(),FALSE)</f>
        <v>0</v>
      </c>
      <c r="R13" s="134"/>
      <c r="T13" s="133"/>
      <c r="U13" s="120">
        <f>VLOOKUP($E$1&amp;$C13,'ENTER SUPPLEMENTAL DATA'!$A:$BW,COLUMN(),FALSE)</f>
        <v>0</v>
      </c>
      <c r="V13" s="120">
        <f>VLOOKUP($E$1&amp;$C13,'ENTER SUPPLEMENTAL DATA'!$A:$BW,COLUMN(),FALSE)</f>
        <v>0</v>
      </c>
      <c r="W13" s="120">
        <f>VLOOKUP($E$1&amp;$C13,'ENTER SUPPLEMENTAL DATA'!$A:$BW,COLUMN(),FALSE)</f>
        <v>0</v>
      </c>
      <c r="X13" s="120">
        <f>VLOOKUP($E$1&amp;$C13,'ENTER SUPPLEMENTAL DATA'!$A:$BW,COLUMN(),FALSE)</f>
        <v>0</v>
      </c>
      <c r="Y13" s="120">
        <f>VLOOKUP($E$1&amp;$C13,'ENTER SUPPLEMENTAL DATA'!$A:$BW,COLUMN(),FALSE)</f>
        <v>0</v>
      </c>
      <c r="Z13" s="120">
        <f>VLOOKUP($E$1&amp;$C13,'ENTER SUPPLEMENTAL DATA'!$A:$BW,COLUMN(),FALSE)</f>
        <v>0</v>
      </c>
      <c r="AA13" s="120">
        <f>VLOOKUP($E$1&amp;$C13,'ENTER SUPPLEMENTAL DATA'!$A:$BW,COLUMN(),FALSE)</f>
        <v>0</v>
      </c>
      <c r="AB13" s="120">
        <f>VLOOKUP($E$1&amp;$C13,'ENTER SUPPLEMENTAL DATA'!$A:$BW,COLUMN(),FALSE)</f>
        <v>0</v>
      </c>
      <c r="AC13" s="120">
        <f>VLOOKUP($E$1&amp;$C13,'ENTER SUPPLEMENTAL DATA'!$A:$BW,COLUMN(),FALSE)</f>
        <v>0</v>
      </c>
      <c r="AD13" s="120">
        <f>VLOOKUP($E$1&amp;$C13,'ENTER SUPPLEMENTAL DATA'!$A:$BW,COLUMN(),FALSE)</f>
        <v>0</v>
      </c>
      <c r="AE13" s="120">
        <f>VLOOKUP($E$1&amp;$C13,'ENTER SUPPLEMENTAL DATA'!$A:$BW,COLUMN(),FALSE)</f>
        <v>0</v>
      </c>
      <c r="AF13" s="120">
        <f>VLOOKUP($E$1&amp;$C13,'ENTER SUPPLEMENTAL DATA'!$A:$BW,COLUMN(),FALSE)</f>
        <v>0</v>
      </c>
      <c r="AG13" s="120">
        <f>VLOOKUP($E$1&amp;$C13,'ENTER SUPPLEMENTAL DATA'!$A:$BW,COLUMN(),FALSE)</f>
        <v>0</v>
      </c>
      <c r="AH13" s="120">
        <f>VLOOKUP($E$1&amp;$C13,'ENTER SUPPLEMENTAL DATA'!$A:$BW,COLUMN(),FALSE)</f>
        <v>0</v>
      </c>
      <c r="AI13" s="120">
        <f>VLOOKUP($E$1&amp;$C13,'ENTER SUPPLEMENTAL DATA'!$A:$BW,COLUMN(),FALSE)</f>
        <v>0</v>
      </c>
      <c r="AJ13" s="120">
        <f>VLOOKUP($E$1&amp;$C13,'ENTER SUPPLEMENTAL DATA'!$A:$BW,COLUMN(),FALSE)</f>
        <v>0</v>
      </c>
      <c r="AK13" s="120">
        <f>VLOOKUP($E$1&amp;$C13,'ENTER SUPPLEMENTAL DATA'!$A:$BW,COLUMN(),FALSE)</f>
        <v>0</v>
      </c>
      <c r="AL13" s="120">
        <f>VLOOKUP($E$1&amp;$C13,'ENTER SUPPLEMENTAL DATA'!$A:$BW,COLUMN(),FALSE)</f>
        <v>0</v>
      </c>
      <c r="AM13" s="120">
        <f>VLOOKUP($E$1&amp;$C13,'ENTER SUPPLEMENTAL DATA'!$A:$BW,COLUMN(),FALSE)</f>
        <v>0</v>
      </c>
      <c r="AN13" s="134"/>
      <c r="AP13" s="133"/>
      <c r="AQ13" s="120">
        <f>VLOOKUP($E$1&amp;$C13,'ENTER SUPPLEMENTAL DATA'!$A:$BW,COLUMN()-2,FALSE)</f>
        <v>0</v>
      </c>
      <c r="AR13" s="120">
        <f>VLOOKUP($E$1&amp;$C13,'ENTER SUPPLEMENTAL DATA'!$A:$BW,COLUMN()-2,FALSE)</f>
        <v>0</v>
      </c>
      <c r="AS13" s="120">
        <f>VLOOKUP($E$1&amp;$C13,'ENTER SUPPLEMENTAL DATA'!$A:$BW,COLUMN()-2,FALSE)</f>
        <v>0</v>
      </c>
      <c r="AT13" s="120">
        <f>VLOOKUP($E$1&amp;$C13,'ENTER SUPPLEMENTAL DATA'!$A:$BW,COLUMN()-2,FALSE)</f>
        <v>0</v>
      </c>
      <c r="AU13" s="120">
        <f>VLOOKUP($E$1&amp;$C13,'ENTER SUPPLEMENTAL DATA'!$A:$BW,COLUMN()-2,FALSE)</f>
        <v>0</v>
      </c>
      <c r="AV13" s="120">
        <f>VLOOKUP($E$1&amp;$C13,'ENTER SUPPLEMENTAL DATA'!$A:$BW,COLUMN()-2,FALSE)</f>
        <v>0</v>
      </c>
      <c r="AW13" s="120">
        <f>VLOOKUP($E$1&amp;$C13,'ENTER SUPPLEMENTAL DATA'!$A:$BW,COLUMN()-2,FALSE)</f>
        <v>0</v>
      </c>
      <c r="AX13" s="120">
        <f>VLOOKUP($E$1&amp;$C13,'ENTER SUPPLEMENTAL DATA'!$A:$BW,COLUMN()-2,FALSE)</f>
        <v>0</v>
      </c>
      <c r="AY13" s="120">
        <f>VLOOKUP($E$1&amp;$C13,'ENTER SUPPLEMENTAL DATA'!$A:$BW,COLUMN()-2,FALSE)</f>
        <v>0</v>
      </c>
      <c r="AZ13" s="120">
        <f>VLOOKUP($E$1&amp;$C13,'ENTER SUPPLEMENTAL DATA'!$A:$BW,COLUMN()-2,FALSE)</f>
        <v>0</v>
      </c>
      <c r="BA13" s="120">
        <f>VLOOKUP($E$1&amp;$C13,'ENTER SUPPLEMENTAL DATA'!$A:$BW,COLUMN()-2,FALSE)</f>
        <v>0</v>
      </c>
      <c r="BB13" s="120">
        <f>VLOOKUP($E$1&amp;$C13,'ENTER SUPPLEMENTAL DATA'!$A:$BW,COLUMN()-2,FALSE)</f>
        <v>0</v>
      </c>
      <c r="BC13" s="120">
        <f>VLOOKUP($E$1&amp;$C13,'ENTER SUPPLEMENTAL DATA'!$A:$BW,COLUMN()-2,FALSE)</f>
        <v>0</v>
      </c>
      <c r="BD13" s="120">
        <f>VLOOKUP($E$1&amp;$C13,'ENTER SUPPLEMENTAL DATA'!$A:$BW,COLUMN()-2,FALSE)</f>
        <v>0</v>
      </c>
      <c r="BE13" s="120">
        <f>VLOOKUP($E$1&amp;$C13,'ENTER SUPPLEMENTAL DATA'!$A:$BW,COLUMN()-2,FALSE)</f>
        <v>0</v>
      </c>
      <c r="BF13" s="120">
        <f>VLOOKUP($E$1&amp;$C13,'ENTER SUPPLEMENTAL DATA'!$A:$BW,COLUMN()-2,FALSE)</f>
        <v>0</v>
      </c>
      <c r="BG13" s="120">
        <f>VLOOKUP($E$1&amp;$C13,'ENTER SUPPLEMENTAL DATA'!$A:$BW,COLUMN()-2,FALSE)</f>
        <v>0</v>
      </c>
      <c r="BH13" s="120">
        <f>VLOOKUP($E$1&amp;$C13,'ENTER SUPPLEMENTAL DATA'!$A:$BW,COLUMN()-2,FALSE)</f>
        <v>0</v>
      </c>
      <c r="BI13" s="120">
        <f>VLOOKUP($E$1&amp;$C13,'ENTER SUPPLEMENTAL DATA'!$A:$BW,COLUMN()-2,FALSE)</f>
        <v>0</v>
      </c>
      <c r="BJ13" s="120">
        <f>VLOOKUP($E$1&amp;$C13,'ENTER SUPPLEMENTAL DATA'!$A:$BW,COLUMN()-2,FALSE)</f>
        <v>0</v>
      </c>
      <c r="BK13" s="120">
        <f>VLOOKUP($E$1&amp;$C13,'ENTER SUPPLEMENTAL DATA'!$A:$BW,COLUMN()-2,FALSE)</f>
        <v>0</v>
      </c>
      <c r="BL13" s="120">
        <f>VLOOKUP($E$1&amp;$C13,'ENTER SUPPLEMENTAL DATA'!$A:$BW,COLUMN()-2,FALSE)</f>
        <v>0</v>
      </c>
      <c r="BM13" s="120">
        <f>VLOOKUP($E$1&amp;$C13,'ENTER SUPPLEMENTAL DATA'!$A:$BW,COLUMN()-2,FALSE)</f>
        <v>0</v>
      </c>
      <c r="BN13" s="120">
        <f>VLOOKUP($E$1&amp;$C13,'ENTER SUPPLEMENTAL DATA'!$A:$BW,COLUMN()-2,FALSE)</f>
        <v>0</v>
      </c>
      <c r="BO13" s="120">
        <f>VLOOKUP($E$1&amp;$C13,'ENTER SUPPLEMENTAL DATA'!$A:$BW,COLUMN()-2,FALSE)</f>
        <v>0</v>
      </c>
      <c r="BP13" s="120">
        <f>VLOOKUP($E$1&amp;$C13,'ENTER SUPPLEMENTAL DATA'!$A:$BW,COLUMN()-2,FALSE)</f>
        <v>0</v>
      </c>
      <c r="BQ13" s="120">
        <f>VLOOKUP($E$1&amp;$C13,'ENTER SUPPLEMENTAL DATA'!$A:$BW,COLUMN()-2,FALSE)</f>
        <v>0</v>
      </c>
      <c r="BR13" s="120">
        <f>VLOOKUP($E$1&amp;$C13,'ENTER SUPPLEMENTAL DATA'!$A:$BW,COLUMN()-2,FALSE)</f>
        <v>0</v>
      </c>
      <c r="BS13" s="120">
        <f>VLOOKUP($E$1&amp;$C13,'ENTER SUPPLEMENTAL DATA'!$A:$BW,COLUMN()-2,FALSE)</f>
        <v>0</v>
      </c>
      <c r="BT13" s="120">
        <f>VLOOKUP($E$1&amp;$C13,'ENTER SUPPLEMENTAL DATA'!$A:$BW,COLUMN()-2,FALSE)</f>
        <v>0</v>
      </c>
      <c r="BU13" s="120">
        <f>VLOOKUP($E$1&amp;$C13,'ENTER SUPPLEMENTAL DATA'!$A:$BW,COLUMN()-2,FALSE)</f>
        <v>0</v>
      </c>
      <c r="BV13" s="120">
        <f>VLOOKUP($E$1&amp;$C13,'ENTER SUPPLEMENTAL DATA'!$A:$BW,COLUMN()-2,FALSE)</f>
        <v>0</v>
      </c>
      <c r="BW13" s="120">
        <f>VLOOKUP($E$1&amp;$C13,'ENTER SUPPLEMENTAL DATA'!$A:$BW,COLUMN()-2,FALSE)</f>
        <v>0</v>
      </c>
      <c r="BX13" s="120">
        <f>VLOOKUP($E$1&amp;$C13,'ENTER SUPPLEMENTAL DATA'!$A:$BW,COLUMN()-2,FALSE)</f>
        <v>0</v>
      </c>
      <c r="BY13" s="120">
        <f>VLOOKUP($E$1&amp;$C13,'ENTER SUPPLEMENTAL DATA'!$A:$BW,COLUMN()-2,FALSE)</f>
        <v>0</v>
      </c>
      <c r="BZ13" s="134"/>
      <c r="CB13" s="133"/>
      <c r="CC13" s="120">
        <f>VLOOKUP($E$1&amp;$C13,'ENTER SUPPLEMENTAL DATA'!$A:$CO,COLUMN(),FALSE)</f>
        <v>0</v>
      </c>
      <c r="CD13" s="120">
        <f>VLOOKUP($E$1&amp;$C13,'ENTER SUPPLEMENTAL DATA'!$A:$CO,COLUMN(),FALSE)</f>
        <v>0</v>
      </c>
      <c r="CE13" s="120">
        <f>VLOOKUP($E$1&amp;$C13,'ENTER SUPPLEMENTAL DATA'!$A:$CO,COLUMN(),FALSE)</f>
        <v>0</v>
      </c>
      <c r="CF13" s="120">
        <f>VLOOKUP($E$1&amp;$C13,'ENTER SUPPLEMENTAL DATA'!$A:$CO,COLUMN(),FALSE)</f>
        <v>0</v>
      </c>
      <c r="CG13" s="120">
        <f>VLOOKUP($E$1&amp;$C13,'ENTER SUPPLEMENTAL DATA'!$A:$CO,COLUMN(),FALSE)</f>
        <v>0</v>
      </c>
      <c r="CH13" s="120">
        <f>VLOOKUP($E$1&amp;$C13,'ENTER SUPPLEMENTAL DATA'!$A:$CO,COLUMN(),FALSE)</f>
        <v>0</v>
      </c>
      <c r="CI13" s="120">
        <f>VLOOKUP($E$1&amp;$C13,'ENTER SUPPLEMENTAL DATA'!$A:$CO,COLUMN(),FALSE)</f>
        <v>0</v>
      </c>
      <c r="CJ13" s="120">
        <f>VLOOKUP($E$1&amp;$C13,'ENTER SUPPLEMENTAL DATA'!$A:$CO,COLUMN(),FALSE)</f>
        <v>0</v>
      </c>
      <c r="CK13" s="120">
        <f>VLOOKUP($E$1&amp;$C13,'ENTER SUPPLEMENTAL DATA'!$A:$CO,COLUMN(),FALSE)</f>
        <v>0</v>
      </c>
      <c r="CL13" s="120">
        <f>VLOOKUP($E$1&amp;$C13,'ENTER SUPPLEMENTAL DATA'!$A:$CO,COLUMN(),FALSE)</f>
        <v>0</v>
      </c>
      <c r="CM13" s="120">
        <f>VLOOKUP($E$1&amp;$C13,'ENTER SUPPLEMENTAL DATA'!$A:$CO,COLUMN(),FALSE)</f>
        <v>0</v>
      </c>
      <c r="CN13" s="120">
        <f>VLOOKUP($E$1&amp;$C13,'ENTER SUPPLEMENTAL DATA'!$A:$CO,COLUMN(),FALSE)</f>
        <v>0</v>
      </c>
      <c r="CO13" s="120">
        <f>VLOOKUP($E$1&amp;$C13,'ENTER SUPPLEMENTAL DATA'!$A:$CO,COLUMN(),FALSE)</f>
        <v>0</v>
      </c>
      <c r="CP13" s="120"/>
      <c r="CQ13" s="120"/>
      <c r="CR13" s="120"/>
      <c r="CS13" s="120"/>
      <c r="CT13" s="120"/>
      <c r="CU13" s="120"/>
      <c r="CV13" s="134"/>
    </row>
    <row r="14" spans="2:100" ht="15.75" x14ac:dyDescent="0.25">
      <c r="B14" s="133"/>
      <c r="C14" s="122" t="s">
        <v>7</v>
      </c>
      <c r="D14" s="120">
        <f>VLOOKUP($E$1&amp;$C14,'ENTER SUPPLEMENTAL DATA'!$A:$BW,2+COLUMN(),FALSE)</f>
        <v>0</v>
      </c>
      <c r="E14" s="120">
        <f>VLOOKUP($E$1&amp;$C14,'ENTER SUPPLEMENTAL DATA'!$A:$BW,2+COLUMN(),FALSE)</f>
        <v>0</v>
      </c>
      <c r="F14" s="120">
        <f>VLOOKUP($E$1&amp;$C14,'ENTER SUPPLEMENTAL DATA'!$A:$BW,2+COLUMN(),FALSE)</f>
        <v>0</v>
      </c>
      <c r="G14" s="120">
        <f>VLOOKUP($E$1&amp;$C14,'ENTER SUPPLEMENTAL DATA'!$A:$BW,2+COLUMN(),FALSE)</f>
        <v>0</v>
      </c>
      <c r="H14" s="120">
        <f>VLOOKUP($E$1&amp;$C14,'ENTER SUPPLEMENTAL DATA'!$A:$BW,2+COLUMN(),FALSE)</f>
        <v>0</v>
      </c>
      <c r="I14" s="120">
        <f>VLOOKUP($E$1&amp;$C14,'ENTER SUPPLEMENTAL DATA'!$A:$BW,2+COLUMN(),FALSE)</f>
        <v>0</v>
      </c>
      <c r="J14" s="120">
        <f>VLOOKUP($E$1&amp;$C14,'ENTER SUPPLEMENTAL DATA'!$A:$BW,2+COLUMN(),FALSE)</f>
        <v>0</v>
      </c>
      <c r="K14" s="120">
        <f>VLOOKUP($E$1&amp;$C14,'ENTER SUPPLEMENTAL DATA'!$A:$BW,2+COLUMN(),FALSE)</f>
        <v>0</v>
      </c>
      <c r="L14" s="120">
        <f>VLOOKUP($E$1&amp;$C14,'ENTER SUPPLEMENTAL DATA'!$A:$BW,2+COLUMN(),FALSE)</f>
        <v>0</v>
      </c>
      <c r="M14" s="120">
        <f>VLOOKUP($E$1&amp;$C14,'ENTER SUPPLEMENTAL DATA'!$A:$BW,2+COLUMN(),FALSE)</f>
        <v>0</v>
      </c>
      <c r="N14" s="120">
        <f>VLOOKUP($E$1&amp;$C14,'ENTER SUPPLEMENTAL DATA'!$A:$BW,2+COLUMN(),FALSE)</f>
        <v>0</v>
      </c>
      <c r="O14" s="120">
        <f>VLOOKUP($E$1&amp;$C14,'ENTER SUPPLEMENTAL DATA'!$A:$BW,2+COLUMN(),FALSE)</f>
        <v>0</v>
      </c>
      <c r="P14" s="120">
        <f>VLOOKUP($E$1&amp;$C14,'ENTER SUPPLEMENTAL DATA'!$A:$BW,2+COLUMN(),FALSE)</f>
        <v>0</v>
      </c>
      <c r="Q14" s="120">
        <f>VLOOKUP($E$1&amp;$C14,'ENTER SUPPLEMENTAL DATA'!$A:$BW,2+COLUMN(),FALSE)</f>
        <v>0</v>
      </c>
      <c r="R14" s="134"/>
      <c r="T14" s="133"/>
      <c r="U14" s="120">
        <f>VLOOKUP($E$1&amp;$C14,'ENTER SUPPLEMENTAL DATA'!$A:$BW,COLUMN(),FALSE)</f>
        <v>0</v>
      </c>
      <c r="V14" s="120">
        <f>VLOOKUP($E$1&amp;$C14,'ENTER SUPPLEMENTAL DATA'!$A:$BW,COLUMN(),FALSE)</f>
        <v>0</v>
      </c>
      <c r="W14" s="120">
        <f>VLOOKUP($E$1&amp;$C14,'ENTER SUPPLEMENTAL DATA'!$A:$BW,COLUMN(),FALSE)</f>
        <v>0</v>
      </c>
      <c r="X14" s="120">
        <f>VLOOKUP($E$1&amp;$C14,'ENTER SUPPLEMENTAL DATA'!$A:$BW,COLUMN(),FALSE)</f>
        <v>0</v>
      </c>
      <c r="Y14" s="120">
        <f>VLOOKUP($E$1&amp;$C14,'ENTER SUPPLEMENTAL DATA'!$A:$BW,COLUMN(),FALSE)</f>
        <v>0</v>
      </c>
      <c r="Z14" s="120">
        <f>VLOOKUP($E$1&amp;$C14,'ENTER SUPPLEMENTAL DATA'!$A:$BW,COLUMN(),FALSE)</f>
        <v>0</v>
      </c>
      <c r="AA14" s="120">
        <f>VLOOKUP($E$1&amp;$C14,'ENTER SUPPLEMENTAL DATA'!$A:$BW,COLUMN(),FALSE)</f>
        <v>0</v>
      </c>
      <c r="AB14" s="120">
        <f>VLOOKUP($E$1&amp;$C14,'ENTER SUPPLEMENTAL DATA'!$A:$BW,COLUMN(),FALSE)</f>
        <v>0</v>
      </c>
      <c r="AC14" s="120">
        <f>VLOOKUP($E$1&amp;$C14,'ENTER SUPPLEMENTAL DATA'!$A:$BW,COLUMN(),FALSE)</f>
        <v>0</v>
      </c>
      <c r="AD14" s="120">
        <f>VLOOKUP($E$1&amp;$C14,'ENTER SUPPLEMENTAL DATA'!$A:$BW,COLUMN(),FALSE)</f>
        <v>0</v>
      </c>
      <c r="AE14" s="120">
        <f>VLOOKUP($E$1&amp;$C14,'ENTER SUPPLEMENTAL DATA'!$A:$BW,COLUMN(),FALSE)</f>
        <v>0</v>
      </c>
      <c r="AF14" s="120">
        <f>VLOOKUP($E$1&amp;$C14,'ENTER SUPPLEMENTAL DATA'!$A:$BW,COLUMN(),FALSE)</f>
        <v>0</v>
      </c>
      <c r="AG14" s="120">
        <f>VLOOKUP($E$1&amp;$C14,'ENTER SUPPLEMENTAL DATA'!$A:$BW,COLUMN(),FALSE)</f>
        <v>0</v>
      </c>
      <c r="AH14" s="120">
        <f>VLOOKUP($E$1&amp;$C14,'ENTER SUPPLEMENTAL DATA'!$A:$BW,COLUMN(),FALSE)</f>
        <v>0</v>
      </c>
      <c r="AI14" s="120">
        <f>VLOOKUP($E$1&amp;$C14,'ENTER SUPPLEMENTAL DATA'!$A:$BW,COLUMN(),FALSE)</f>
        <v>0</v>
      </c>
      <c r="AJ14" s="120">
        <f>VLOOKUP($E$1&amp;$C14,'ENTER SUPPLEMENTAL DATA'!$A:$BW,COLUMN(),FALSE)</f>
        <v>0</v>
      </c>
      <c r="AK14" s="120">
        <f>VLOOKUP($E$1&amp;$C14,'ENTER SUPPLEMENTAL DATA'!$A:$BW,COLUMN(),FALSE)</f>
        <v>0</v>
      </c>
      <c r="AL14" s="120">
        <f>VLOOKUP($E$1&amp;$C14,'ENTER SUPPLEMENTAL DATA'!$A:$BW,COLUMN(),FALSE)</f>
        <v>0</v>
      </c>
      <c r="AM14" s="120">
        <f>VLOOKUP($E$1&amp;$C14,'ENTER SUPPLEMENTAL DATA'!$A:$BW,COLUMN(),FALSE)</f>
        <v>0</v>
      </c>
      <c r="AN14" s="134"/>
      <c r="AP14" s="133"/>
      <c r="AQ14" s="120">
        <f>VLOOKUP($E$1&amp;$C14,'ENTER SUPPLEMENTAL DATA'!$A:$BW,COLUMN()-2,FALSE)</f>
        <v>0</v>
      </c>
      <c r="AR14" s="120">
        <f>VLOOKUP($E$1&amp;$C14,'ENTER SUPPLEMENTAL DATA'!$A:$BW,COLUMN()-2,FALSE)</f>
        <v>0</v>
      </c>
      <c r="AS14" s="120">
        <f>VLOOKUP($E$1&amp;$C14,'ENTER SUPPLEMENTAL DATA'!$A:$BW,COLUMN()-2,FALSE)</f>
        <v>0</v>
      </c>
      <c r="AT14" s="120">
        <f>VLOOKUP($E$1&amp;$C14,'ENTER SUPPLEMENTAL DATA'!$A:$BW,COLUMN()-2,FALSE)</f>
        <v>0</v>
      </c>
      <c r="AU14" s="120">
        <f>VLOOKUP($E$1&amp;$C14,'ENTER SUPPLEMENTAL DATA'!$A:$BW,COLUMN()-2,FALSE)</f>
        <v>0</v>
      </c>
      <c r="AV14" s="120">
        <f>VLOOKUP($E$1&amp;$C14,'ENTER SUPPLEMENTAL DATA'!$A:$BW,COLUMN()-2,FALSE)</f>
        <v>0</v>
      </c>
      <c r="AW14" s="120">
        <f>VLOOKUP($E$1&amp;$C14,'ENTER SUPPLEMENTAL DATA'!$A:$BW,COLUMN()-2,FALSE)</f>
        <v>0</v>
      </c>
      <c r="AX14" s="120">
        <f>VLOOKUP($E$1&amp;$C14,'ENTER SUPPLEMENTAL DATA'!$A:$BW,COLUMN()-2,FALSE)</f>
        <v>0</v>
      </c>
      <c r="AY14" s="120">
        <f>VLOOKUP($E$1&amp;$C14,'ENTER SUPPLEMENTAL DATA'!$A:$BW,COLUMN()-2,FALSE)</f>
        <v>0</v>
      </c>
      <c r="AZ14" s="120">
        <f>VLOOKUP($E$1&amp;$C14,'ENTER SUPPLEMENTAL DATA'!$A:$BW,COLUMN()-2,FALSE)</f>
        <v>0</v>
      </c>
      <c r="BA14" s="120">
        <f>VLOOKUP($E$1&amp;$C14,'ENTER SUPPLEMENTAL DATA'!$A:$BW,COLUMN()-2,FALSE)</f>
        <v>0</v>
      </c>
      <c r="BB14" s="120">
        <f>VLOOKUP($E$1&amp;$C14,'ENTER SUPPLEMENTAL DATA'!$A:$BW,COLUMN()-2,FALSE)</f>
        <v>0</v>
      </c>
      <c r="BC14" s="120">
        <f>VLOOKUP($E$1&amp;$C14,'ENTER SUPPLEMENTAL DATA'!$A:$BW,COLUMN()-2,FALSE)</f>
        <v>0</v>
      </c>
      <c r="BD14" s="120">
        <f>VLOOKUP($E$1&amp;$C14,'ENTER SUPPLEMENTAL DATA'!$A:$BW,COLUMN()-2,FALSE)</f>
        <v>0</v>
      </c>
      <c r="BE14" s="120">
        <f>VLOOKUP($E$1&amp;$C14,'ENTER SUPPLEMENTAL DATA'!$A:$BW,COLUMN()-2,FALSE)</f>
        <v>0</v>
      </c>
      <c r="BF14" s="120">
        <f>VLOOKUP($E$1&amp;$C14,'ENTER SUPPLEMENTAL DATA'!$A:$BW,COLUMN()-2,FALSE)</f>
        <v>0</v>
      </c>
      <c r="BG14" s="120">
        <f>VLOOKUP($E$1&amp;$C14,'ENTER SUPPLEMENTAL DATA'!$A:$BW,COLUMN()-2,FALSE)</f>
        <v>0</v>
      </c>
      <c r="BH14" s="120">
        <f>VLOOKUP($E$1&amp;$C14,'ENTER SUPPLEMENTAL DATA'!$A:$BW,COLUMN()-2,FALSE)</f>
        <v>0</v>
      </c>
      <c r="BI14" s="120">
        <f>VLOOKUP($E$1&amp;$C14,'ENTER SUPPLEMENTAL DATA'!$A:$BW,COLUMN()-2,FALSE)</f>
        <v>0</v>
      </c>
      <c r="BJ14" s="120">
        <f>VLOOKUP($E$1&amp;$C14,'ENTER SUPPLEMENTAL DATA'!$A:$BW,COLUMN()-2,FALSE)</f>
        <v>0</v>
      </c>
      <c r="BK14" s="120">
        <f>VLOOKUP($E$1&amp;$C14,'ENTER SUPPLEMENTAL DATA'!$A:$BW,COLUMN()-2,FALSE)</f>
        <v>0</v>
      </c>
      <c r="BL14" s="120">
        <f>VLOOKUP($E$1&amp;$C14,'ENTER SUPPLEMENTAL DATA'!$A:$BW,COLUMN()-2,FALSE)</f>
        <v>0</v>
      </c>
      <c r="BM14" s="120">
        <f>VLOOKUP($E$1&amp;$C14,'ENTER SUPPLEMENTAL DATA'!$A:$BW,COLUMN()-2,FALSE)</f>
        <v>0</v>
      </c>
      <c r="BN14" s="120">
        <f>VLOOKUP($E$1&amp;$C14,'ENTER SUPPLEMENTAL DATA'!$A:$BW,COLUMN()-2,FALSE)</f>
        <v>0</v>
      </c>
      <c r="BO14" s="120">
        <f>VLOOKUP($E$1&amp;$C14,'ENTER SUPPLEMENTAL DATA'!$A:$BW,COLUMN()-2,FALSE)</f>
        <v>0</v>
      </c>
      <c r="BP14" s="120">
        <f>VLOOKUP($E$1&amp;$C14,'ENTER SUPPLEMENTAL DATA'!$A:$BW,COLUMN()-2,FALSE)</f>
        <v>0</v>
      </c>
      <c r="BQ14" s="120">
        <f>VLOOKUP($E$1&amp;$C14,'ENTER SUPPLEMENTAL DATA'!$A:$BW,COLUMN()-2,FALSE)</f>
        <v>0</v>
      </c>
      <c r="BR14" s="120">
        <f>VLOOKUP($E$1&amp;$C14,'ENTER SUPPLEMENTAL DATA'!$A:$BW,COLUMN()-2,FALSE)</f>
        <v>0</v>
      </c>
      <c r="BS14" s="120">
        <f>VLOOKUP($E$1&amp;$C14,'ENTER SUPPLEMENTAL DATA'!$A:$BW,COLUMN()-2,FALSE)</f>
        <v>0</v>
      </c>
      <c r="BT14" s="120">
        <f>VLOOKUP($E$1&amp;$C14,'ENTER SUPPLEMENTAL DATA'!$A:$BW,COLUMN()-2,FALSE)</f>
        <v>0</v>
      </c>
      <c r="BU14" s="120">
        <f>VLOOKUP($E$1&amp;$C14,'ENTER SUPPLEMENTAL DATA'!$A:$BW,COLUMN()-2,FALSE)</f>
        <v>0</v>
      </c>
      <c r="BV14" s="120">
        <f>VLOOKUP($E$1&amp;$C14,'ENTER SUPPLEMENTAL DATA'!$A:$BW,COLUMN()-2,FALSE)</f>
        <v>0</v>
      </c>
      <c r="BW14" s="120">
        <f>VLOOKUP($E$1&amp;$C14,'ENTER SUPPLEMENTAL DATA'!$A:$BW,COLUMN()-2,FALSE)</f>
        <v>0</v>
      </c>
      <c r="BX14" s="120">
        <f>VLOOKUP($E$1&amp;$C14,'ENTER SUPPLEMENTAL DATA'!$A:$BW,COLUMN()-2,FALSE)</f>
        <v>0</v>
      </c>
      <c r="BY14" s="120">
        <f>VLOOKUP($E$1&amp;$C14,'ENTER SUPPLEMENTAL DATA'!$A:$BW,COLUMN()-2,FALSE)</f>
        <v>0</v>
      </c>
      <c r="BZ14" s="134"/>
      <c r="CB14" s="133"/>
      <c r="CC14" s="120">
        <f>VLOOKUP($E$1&amp;$C14,'ENTER SUPPLEMENTAL DATA'!$A:$CO,COLUMN(),FALSE)</f>
        <v>0</v>
      </c>
      <c r="CD14" s="120">
        <f>VLOOKUP($E$1&amp;$C14,'ENTER SUPPLEMENTAL DATA'!$A:$CO,COLUMN(),FALSE)</f>
        <v>0</v>
      </c>
      <c r="CE14" s="120">
        <f>VLOOKUP($E$1&amp;$C14,'ENTER SUPPLEMENTAL DATA'!$A:$CO,COLUMN(),FALSE)</f>
        <v>0</v>
      </c>
      <c r="CF14" s="120">
        <f>VLOOKUP($E$1&amp;$C14,'ENTER SUPPLEMENTAL DATA'!$A:$CO,COLUMN(),FALSE)</f>
        <v>0</v>
      </c>
      <c r="CG14" s="120">
        <f>VLOOKUP($E$1&amp;$C14,'ENTER SUPPLEMENTAL DATA'!$A:$CO,COLUMN(),FALSE)</f>
        <v>0</v>
      </c>
      <c r="CH14" s="120">
        <f>VLOOKUP($E$1&amp;$C14,'ENTER SUPPLEMENTAL DATA'!$A:$CO,COLUMN(),FALSE)</f>
        <v>0</v>
      </c>
      <c r="CI14" s="120">
        <f>VLOOKUP($E$1&amp;$C14,'ENTER SUPPLEMENTAL DATA'!$A:$CO,COLUMN(),FALSE)</f>
        <v>0</v>
      </c>
      <c r="CJ14" s="120">
        <f>VLOOKUP($E$1&amp;$C14,'ENTER SUPPLEMENTAL DATA'!$A:$CO,COLUMN(),FALSE)</f>
        <v>0</v>
      </c>
      <c r="CK14" s="120">
        <f>VLOOKUP($E$1&amp;$C14,'ENTER SUPPLEMENTAL DATA'!$A:$CO,COLUMN(),FALSE)</f>
        <v>0</v>
      </c>
      <c r="CL14" s="120">
        <f>VLOOKUP($E$1&amp;$C14,'ENTER SUPPLEMENTAL DATA'!$A:$CO,COLUMN(),FALSE)</f>
        <v>0</v>
      </c>
      <c r="CM14" s="120">
        <f>VLOOKUP($E$1&amp;$C14,'ENTER SUPPLEMENTAL DATA'!$A:$CO,COLUMN(),FALSE)</f>
        <v>0</v>
      </c>
      <c r="CN14" s="120">
        <f>VLOOKUP($E$1&amp;$C14,'ENTER SUPPLEMENTAL DATA'!$A:$CO,COLUMN(),FALSE)</f>
        <v>0</v>
      </c>
      <c r="CO14" s="120">
        <f>VLOOKUP($E$1&amp;$C14,'ENTER SUPPLEMENTAL DATA'!$A:$CO,COLUMN(),FALSE)</f>
        <v>0</v>
      </c>
      <c r="CP14" s="120"/>
      <c r="CQ14" s="120"/>
      <c r="CR14" s="120"/>
      <c r="CS14" s="120"/>
      <c r="CT14" s="120"/>
      <c r="CU14" s="120"/>
      <c r="CV14" s="134"/>
    </row>
    <row r="15" spans="2:100" ht="15.75" x14ac:dyDescent="0.25">
      <c r="B15" s="133"/>
      <c r="C15" s="122" t="s">
        <v>8</v>
      </c>
      <c r="D15" s="120">
        <f>VLOOKUP($E$1&amp;$C15,'ENTER SUPPLEMENTAL DATA'!$A:$BW,2+COLUMN(),FALSE)</f>
        <v>0</v>
      </c>
      <c r="E15" s="120">
        <f>VLOOKUP($E$1&amp;$C15,'ENTER SUPPLEMENTAL DATA'!$A:$BW,2+COLUMN(),FALSE)</f>
        <v>0</v>
      </c>
      <c r="F15" s="120">
        <f>VLOOKUP($E$1&amp;$C15,'ENTER SUPPLEMENTAL DATA'!$A:$BW,2+COLUMN(),FALSE)</f>
        <v>0</v>
      </c>
      <c r="G15" s="120">
        <f>VLOOKUP($E$1&amp;$C15,'ENTER SUPPLEMENTAL DATA'!$A:$BW,2+COLUMN(),FALSE)</f>
        <v>0</v>
      </c>
      <c r="H15" s="120">
        <f>VLOOKUP($E$1&amp;$C15,'ENTER SUPPLEMENTAL DATA'!$A:$BW,2+COLUMN(),FALSE)</f>
        <v>0</v>
      </c>
      <c r="I15" s="120">
        <f>VLOOKUP($E$1&amp;$C15,'ENTER SUPPLEMENTAL DATA'!$A:$BW,2+COLUMN(),FALSE)</f>
        <v>0</v>
      </c>
      <c r="J15" s="120">
        <f>VLOOKUP($E$1&amp;$C15,'ENTER SUPPLEMENTAL DATA'!$A:$BW,2+COLUMN(),FALSE)</f>
        <v>0</v>
      </c>
      <c r="K15" s="120">
        <f>VLOOKUP($E$1&amp;$C15,'ENTER SUPPLEMENTAL DATA'!$A:$BW,2+COLUMN(),FALSE)</f>
        <v>0</v>
      </c>
      <c r="L15" s="120">
        <f>VLOOKUP($E$1&amp;$C15,'ENTER SUPPLEMENTAL DATA'!$A:$BW,2+COLUMN(),FALSE)</f>
        <v>0</v>
      </c>
      <c r="M15" s="120">
        <f>VLOOKUP($E$1&amp;$C15,'ENTER SUPPLEMENTAL DATA'!$A:$BW,2+COLUMN(),FALSE)</f>
        <v>0</v>
      </c>
      <c r="N15" s="120">
        <f>VLOOKUP($E$1&amp;$C15,'ENTER SUPPLEMENTAL DATA'!$A:$BW,2+COLUMN(),FALSE)</f>
        <v>0</v>
      </c>
      <c r="O15" s="120">
        <f>VLOOKUP($E$1&amp;$C15,'ENTER SUPPLEMENTAL DATA'!$A:$BW,2+COLUMN(),FALSE)</f>
        <v>0</v>
      </c>
      <c r="P15" s="120">
        <f>VLOOKUP($E$1&amp;$C15,'ENTER SUPPLEMENTAL DATA'!$A:$BW,2+COLUMN(),FALSE)</f>
        <v>0</v>
      </c>
      <c r="Q15" s="120">
        <f>VLOOKUP($E$1&amp;$C15,'ENTER SUPPLEMENTAL DATA'!$A:$BW,2+COLUMN(),FALSE)</f>
        <v>0</v>
      </c>
      <c r="R15" s="134"/>
      <c r="T15" s="133"/>
      <c r="U15" s="120">
        <f>VLOOKUP($E$1&amp;$C15,'ENTER SUPPLEMENTAL DATA'!$A:$BW,COLUMN(),FALSE)</f>
        <v>0</v>
      </c>
      <c r="V15" s="120">
        <f>VLOOKUP($E$1&amp;$C15,'ENTER SUPPLEMENTAL DATA'!$A:$BW,COLUMN(),FALSE)</f>
        <v>0</v>
      </c>
      <c r="W15" s="120">
        <f>VLOOKUP($E$1&amp;$C15,'ENTER SUPPLEMENTAL DATA'!$A:$BW,COLUMN(),FALSE)</f>
        <v>0</v>
      </c>
      <c r="X15" s="120">
        <f>VLOOKUP($E$1&amp;$C15,'ENTER SUPPLEMENTAL DATA'!$A:$BW,COLUMN(),FALSE)</f>
        <v>0</v>
      </c>
      <c r="Y15" s="120">
        <f>VLOOKUP($E$1&amp;$C15,'ENTER SUPPLEMENTAL DATA'!$A:$BW,COLUMN(),FALSE)</f>
        <v>0</v>
      </c>
      <c r="Z15" s="120">
        <f>VLOOKUP($E$1&amp;$C15,'ENTER SUPPLEMENTAL DATA'!$A:$BW,COLUMN(),FALSE)</f>
        <v>0</v>
      </c>
      <c r="AA15" s="120">
        <f>VLOOKUP($E$1&amp;$C15,'ENTER SUPPLEMENTAL DATA'!$A:$BW,COLUMN(),FALSE)</f>
        <v>0</v>
      </c>
      <c r="AB15" s="120">
        <f>VLOOKUP($E$1&amp;$C15,'ENTER SUPPLEMENTAL DATA'!$A:$BW,COLUMN(),FALSE)</f>
        <v>0</v>
      </c>
      <c r="AC15" s="120">
        <f>VLOOKUP($E$1&amp;$C15,'ENTER SUPPLEMENTAL DATA'!$A:$BW,COLUMN(),FALSE)</f>
        <v>0</v>
      </c>
      <c r="AD15" s="120">
        <f>VLOOKUP($E$1&amp;$C15,'ENTER SUPPLEMENTAL DATA'!$A:$BW,COLUMN(),FALSE)</f>
        <v>0</v>
      </c>
      <c r="AE15" s="120">
        <f>VLOOKUP($E$1&amp;$C15,'ENTER SUPPLEMENTAL DATA'!$A:$BW,COLUMN(),FALSE)</f>
        <v>0</v>
      </c>
      <c r="AF15" s="120">
        <f>VLOOKUP($E$1&amp;$C15,'ENTER SUPPLEMENTAL DATA'!$A:$BW,COLUMN(),FALSE)</f>
        <v>0</v>
      </c>
      <c r="AG15" s="120">
        <f>VLOOKUP($E$1&amp;$C15,'ENTER SUPPLEMENTAL DATA'!$A:$BW,COLUMN(),FALSE)</f>
        <v>0</v>
      </c>
      <c r="AH15" s="120">
        <f>VLOOKUP($E$1&amp;$C15,'ENTER SUPPLEMENTAL DATA'!$A:$BW,COLUMN(),FALSE)</f>
        <v>0</v>
      </c>
      <c r="AI15" s="120">
        <f>VLOOKUP($E$1&amp;$C15,'ENTER SUPPLEMENTAL DATA'!$A:$BW,COLUMN(),FALSE)</f>
        <v>0</v>
      </c>
      <c r="AJ15" s="120">
        <f>VLOOKUP($E$1&amp;$C15,'ENTER SUPPLEMENTAL DATA'!$A:$BW,COLUMN(),FALSE)</f>
        <v>0</v>
      </c>
      <c r="AK15" s="120">
        <f>VLOOKUP($E$1&amp;$C15,'ENTER SUPPLEMENTAL DATA'!$A:$BW,COLUMN(),FALSE)</f>
        <v>0</v>
      </c>
      <c r="AL15" s="120">
        <f>VLOOKUP($E$1&amp;$C15,'ENTER SUPPLEMENTAL DATA'!$A:$BW,COLUMN(),FALSE)</f>
        <v>0</v>
      </c>
      <c r="AM15" s="120">
        <f>VLOOKUP($E$1&amp;$C15,'ENTER SUPPLEMENTAL DATA'!$A:$BW,COLUMN(),FALSE)</f>
        <v>0</v>
      </c>
      <c r="AN15" s="134"/>
      <c r="AP15" s="133"/>
      <c r="AQ15" s="120">
        <f>VLOOKUP($E$1&amp;$C15,'ENTER SUPPLEMENTAL DATA'!$A:$BW,COLUMN()-2,FALSE)</f>
        <v>0</v>
      </c>
      <c r="AR15" s="120">
        <f>VLOOKUP($E$1&amp;$C15,'ENTER SUPPLEMENTAL DATA'!$A:$BW,COLUMN()-2,FALSE)</f>
        <v>0</v>
      </c>
      <c r="AS15" s="120">
        <f>VLOOKUP($E$1&amp;$C15,'ENTER SUPPLEMENTAL DATA'!$A:$BW,COLUMN()-2,FALSE)</f>
        <v>0</v>
      </c>
      <c r="AT15" s="120">
        <f>VLOOKUP($E$1&amp;$C15,'ENTER SUPPLEMENTAL DATA'!$A:$BW,COLUMN()-2,FALSE)</f>
        <v>0</v>
      </c>
      <c r="AU15" s="120">
        <f>VLOOKUP($E$1&amp;$C15,'ENTER SUPPLEMENTAL DATA'!$A:$BW,COLUMN()-2,FALSE)</f>
        <v>0</v>
      </c>
      <c r="AV15" s="120">
        <f>VLOOKUP($E$1&amp;$C15,'ENTER SUPPLEMENTAL DATA'!$A:$BW,COLUMN()-2,FALSE)</f>
        <v>0</v>
      </c>
      <c r="AW15" s="120">
        <f>VLOOKUP($E$1&amp;$C15,'ENTER SUPPLEMENTAL DATA'!$A:$BW,COLUMN()-2,FALSE)</f>
        <v>0</v>
      </c>
      <c r="AX15" s="120">
        <f>VLOOKUP($E$1&amp;$C15,'ENTER SUPPLEMENTAL DATA'!$A:$BW,COLUMN()-2,FALSE)</f>
        <v>0</v>
      </c>
      <c r="AY15" s="120">
        <f>VLOOKUP($E$1&amp;$C15,'ENTER SUPPLEMENTAL DATA'!$A:$BW,COLUMN()-2,FALSE)</f>
        <v>0</v>
      </c>
      <c r="AZ15" s="120">
        <f>VLOOKUP($E$1&amp;$C15,'ENTER SUPPLEMENTAL DATA'!$A:$BW,COLUMN()-2,FALSE)</f>
        <v>0</v>
      </c>
      <c r="BA15" s="120">
        <f>VLOOKUP($E$1&amp;$C15,'ENTER SUPPLEMENTAL DATA'!$A:$BW,COLUMN()-2,FALSE)</f>
        <v>0</v>
      </c>
      <c r="BB15" s="120">
        <f>VLOOKUP($E$1&amp;$C15,'ENTER SUPPLEMENTAL DATA'!$A:$BW,COLUMN()-2,FALSE)</f>
        <v>0</v>
      </c>
      <c r="BC15" s="120">
        <f>VLOOKUP($E$1&amp;$C15,'ENTER SUPPLEMENTAL DATA'!$A:$BW,COLUMN()-2,FALSE)</f>
        <v>0</v>
      </c>
      <c r="BD15" s="120">
        <f>VLOOKUP($E$1&amp;$C15,'ENTER SUPPLEMENTAL DATA'!$A:$BW,COLUMN()-2,FALSE)</f>
        <v>0</v>
      </c>
      <c r="BE15" s="120">
        <f>VLOOKUP($E$1&amp;$C15,'ENTER SUPPLEMENTAL DATA'!$A:$BW,COLUMN()-2,FALSE)</f>
        <v>0</v>
      </c>
      <c r="BF15" s="120">
        <f>VLOOKUP($E$1&amp;$C15,'ENTER SUPPLEMENTAL DATA'!$A:$BW,COLUMN()-2,FALSE)</f>
        <v>0</v>
      </c>
      <c r="BG15" s="120">
        <f>VLOOKUP($E$1&amp;$C15,'ENTER SUPPLEMENTAL DATA'!$A:$BW,COLUMN()-2,FALSE)</f>
        <v>0</v>
      </c>
      <c r="BH15" s="120">
        <f>VLOOKUP($E$1&amp;$C15,'ENTER SUPPLEMENTAL DATA'!$A:$BW,COLUMN()-2,FALSE)</f>
        <v>0</v>
      </c>
      <c r="BI15" s="120">
        <f>VLOOKUP($E$1&amp;$C15,'ENTER SUPPLEMENTAL DATA'!$A:$BW,COLUMN()-2,FALSE)</f>
        <v>0</v>
      </c>
      <c r="BJ15" s="120">
        <f>VLOOKUP($E$1&amp;$C15,'ENTER SUPPLEMENTAL DATA'!$A:$BW,COLUMN()-2,FALSE)</f>
        <v>0</v>
      </c>
      <c r="BK15" s="120">
        <f>VLOOKUP($E$1&amp;$C15,'ENTER SUPPLEMENTAL DATA'!$A:$BW,COLUMN()-2,FALSE)</f>
        <v>0</v>
      </c>
      <c r="BL15" s="120">
        <f>VLOOKUP($E$1&amp;$C15,'ENTER SUPPLEMENTAL DATA'!$A:$BW,COLUMN()-2,FALSE)</f>
        <v>0</v>
      </c>
      <c r="BM15" s="120">
        <f>VLOOKUP($E$1&amp;$C15,'ENTER SUPPLEMENTAL DATA'!$A:$BW,COLUMN()-2,FALSE)</f>
        <v>0</v>
      </c>
      <c r="BN15" s="120">
        <f>VLOOKUP($E$1&amp;$C15,'ENTER SUPPLEMENTAL DATA'!$A:$BW,COLUMN()-2,FALSE)</f>
        <v>0</v>
      </c>
      <c r="BO15" s="120">
        <f>VLOOKUP($E$1&amp;$C15,'ENTER SUPPLEMENTAL DATA'!$A:$BW,COLUMN()-2,FALSE)</f>
        <v>0</v>
      </c>
      <c r="BP15" s="120">
        <f>VLOOKUP($E$1&amp;$C15,'ENTER SUPPLEMENTAL DATA'!$A:$BW,COLUMN()-2,FALSE)</f>
        <v>0</v>
      </c>
      <c r="BQ15" s="120">
        <f>VLOOKUP($E$1&amp;$C15,'ENTER SUPPLEMENTAL DATA'!$A:$BW,COLUMN()-2,FALSE)</f>
        <v>0</v>
      </c>
      <c r="BR15" s="120">
        <f>VLOOKUP($E$1&amp;$C15,'ENTER SUPPLEMENTAL DATA'!$A:$BW,COLUMN()-2,FALSE)</f>
        <v>0</v>
      </c>
      <c r="BS15" s="120">
        <f>VLOOKUP($E$1&amp;$C15,'ENTER SUPPLEMENTAL DATA'!$A:$BW,COLUMN()-2,FALSE)</f>
        <v>0</v>
      </c>
      <c r="BT15" s="120">
        <f>VLOOKUP($E$1&amp;$C15,'ENTER SUPPLEMENTAL DATA'!$A:$BW,COLUMN()-2,FALSE)</f>
        <v>0</v>
      </c>
      <c r="BU15" s="120">
        <f>VLOOKUP($E$1&amp;$C15,'ENTER SUPPLEMENTAL DATA'!$A:$BW,COLUMN()-2,FALSE)</f>
        <v>0</v>
      </c>
      <c r="BV15" s="120">
        <f>VLOOKUP($E$1&amp;$C15,'ENTER SUPPLEMENTAL DATA'!$A:$BW,COLUMN()-2,FALSE)</f>
        <v>0</v>
      </c>
      <c r="BW15" s="120">
        <f>VLOOKUP($E$1&amp;$C15,'ENTER SUPPLEMENTAL DATA'!$A:$BW,COLUMN()-2,FALSE)</f>
        <v>0</v>
      </c>
      <c r="BX15" s="120">
        <f>VLOOKUP($E$1&amp;$C15,'ENTER SUPPLEMENTAL DATA'!$A:$BW,COLUMN()-2,FALSE)</f>
        <v>0</v>
      </c>
      <c r="BY15" s="120">
        <f>VLOOKUP($E$1&amp;$C15,'ENTER SUPPLEMENTAL DATA'!$A:$BW,COLUMN()-2,FALSE)</f>
        <v>0</v>
      </c>
      <c r="BZ15" s="134"/>
      <c r="CB15" s="133"/>
      <c r="CC15" s="120">
        <f>VLOOKUP($E$1&amp;$C15,'ENTER SUPPLEMENTAL DATA'!$A:$CO,COLUMN(),FALSE)</f>
        <v>0</v>
      </c>
      <c r="CD15" s="120">
        <f>VLOOKUP($E$1&amp;$C15,'ENTER SUPPLEMENTAL DATA'!$A:$CO,COLUMN(),FALSE)</f>
        <v>0</v>
      </c>
      <c r="CE15" s="120">
        <f>VLOOKUP($E$1&amp;$C15,'ENTER SUPPLEMENTAL DATA'!$A:$CO,COLUMN(),FALSE)</f>
        <v>0</v>
      </c>
      <c r="CF15" s="120">
        <f>VLOOKUP($E$1&amp;$C15,'ENTER SUPPLEMENTAL DATA'!$A:$CO,COLUMN(),FALSE)</f>
        <v>0</v>
      </c>
      <c r="CG15" s="120">
        <f>VLOOKUP($E$1&amp;$C15,'ENTER SUPPLEMENTAL DATA'!$A:$CO,COLUMN(),FALSE)</f>
        <v>0</v>
      </c>
      <c r="CH15" s="120">
        <f>VLOOKUP($E$1&amp;$C15,'ENTER SUPPLEMENTAL DATA'!$A:$CO,COLUMN(),FALSE)</f>
        <v>0</v>
      </c>
      <c r="CI15" s="120">
        <f>VLOOKUP($E$1&amp;$C15,'ENTER SUPPLEMENTAL DATA'!$A:$CO,COLUMN(),FALSE)</f>
        <v>0</v>
      </c>
      <c r="CJ15" s="120">
        <f>VLOOKUP($E$1&amp;$C15,'ENTER SUPPLEMENTAL DATA'!$A:$CO,COLUMN(),FALSE)</f>
        <v>0</v>
      </c>
      <c r="CK15" s="120">
        <f>VLOOKUP($E$1&amp;$C15,'ENTER SUPPLEMENTAL DATA'!$A:$CO,COLUMN(),FALSE)</f>
        <v>0</v>
      </c>
      <c r="CL15" s="120">
        <f>VLOOKUP($E$1&amp;$C15,'ENTER SUPPLEMENTAL DATA'!$A:$CO,COLUMN(),FALSE)</f>
        <v>0</v>
      </c>
      <c r="CM15" s="120">
        <f>VLOOKUP($E$1&amp;$C15,'ENTER SUPPLEMENTAL DATA'!$A:$CO,COLUMN(),FALSE)</f>
        <v>0</v>
      </c>
      <c r="CN15" s="120">
        <f>VLOOKUP($E$1&amp;$C15,'ENTER SUPPLEMENTAL DATA'!$A:$CO,COLUMN(),FALSE)</f>
        <v>0</v>
      </c>
      <c r="CO15" s="120">
        <f>VLOOKUP($E$1&amp;$C15,'ENTER SUPPLEMENTAL DATA'!$A:$CO,COLUMN(),FALSE)</f>
        <v>0</v>
      </c>
      <c r="CP15" s="120"/>
      <c r="CQ15" s="120"/>
      <c r="CR15" s="120"/>
      <c r="CS15" s="120"/>
      <c r="CT15" s="120"/>
      <c r="CU15" s="120"/>
      <c r="CV15" s="134"/>
    </row>
    <row r="16" spans="2:100" ht="15.75" x14ac:dyDescent="0.25">
      <c r="B16" s="133"/>
      <c r="C16" s="122" t="s">
        <v>9</v>
      </c>
      <c r="D16" s="120">
        <f>VLOOKUP($E$1&amp;$C16,'ENTER SUPPLEMENTAL DATA'!$A:$BW,2+COLUMN(),FALSE)</f>
        <v>0</v>
      </c>
      <c r="E16" s="120">
        <f>VLOOKUP($E$1&amp;$C16,'ENTER SUPPLEMENTAL DATA'!$A:$BW,2+COLUMN(),FALSE)</f>
        <v>0</v>
      </c>
      <c r="F16" s="120">
        <f>VLOOKUP($E$1&amp;$C16,'ENTER SUPPLEMENTAL DATA'!$A:$BW,2+COLUMN(),FALSE)</f>
        <v>0</v>
      </c>
      <c r="G16" s="120">
        <f>VLOOKUP($E$1&amp;$C16,'ENTER SUPPLEMENTAL DATA'!$A:$BW,2+COLUMN(),FALSE)</f>
        <v>0</v>
      </c>
      <c r="H16" s="120">
        <f>VLOOKUP($E$1&amp;$C16,'ENTER SUPPLEMENTAL DATA'!$A:$BW,2+COLUMN(),FALSE)</f>
        <v>0</v>
      </c>
      <c r="I16" s="120">
        <f>VLOOKUP($E$1&amp;$C16,'ENTER SUPPLEMENTAL DATA'!$A:$BW,2+COLUMN(),FALSE)</f>
        <v>0</v>
      </c>
      <c r="J16" s="120">
        <f>VLOOKUP($E$1&amp;$C16,'ENTER SUPPLEMENTAL DATA'!$A:$BW,2+COLUMN(),FALSE)</f>
        <v>0</v>
      </c>
      <c r="K16" s="120">
        <f>VLOOKUP($E$1&amp;$C16,'ENTER SUPPLEMENTAL DATA'!$A:$BW,2+COLUMN(),FALSE)</f>
        <v>0</v>
      </c>
      <c r="L16" s="120">
        <f>VLOOKUP($E$1&amp;$C16,'ENTER SUPPLEMENTAL DATA'!$A:$BW,2+COLUMN(),FALSE)</f>
        <v>0</v>
      </c>
      <c r="M16" s="120">
        <f>VLOOKUP($E$1&amp;$C16,'ENTER SUPPLEMENTAL DATA'!$A:$BW,2+COLUMN(),FALSE)</f>
        <v>0</v>
      </c>
      <c r="N16" s="120">
        <f>VLOOKUP($E$1&amp;$C16,'ENTER SUPPLEMENTAL DATA'!$A:$BW,2+COLUMN(),FALSE)</f>
        <v>0</v>
      </c>
      <c r="O16" s="120">
        <f>VLOOKUP($E$1&amp;$C16,'ENTER SUPPLEMENTAL DATA'!$A:$BW,2+COLUMN(),FALSE)</f>
        <v>0</v>
      </c>
      <c r="P16" s="120">
        <f>VLOOKUP($E$1&amp;$C16,'ENTER SUPPLEMENTAL DATA'!$A:$BW,2+COLUMN(),FALSE)</f>
        <v>0</v>
      </c>
      <c r="Q16" s="120">
        <f>VLOOKUP($E$1&amp;$C16,'ENTER SUPPLEMENTAL DATA'!$A:$BW,2+COLUMN(),FALSE)</f>
        <v>0</v>
      </c>
      <c r="R16" s="134"/>
      <c r="T16" s="133"/>
      <c r="U16" s="120">
        <f>VLOOKUP($E$1&amp;$C16,'ENTER SUPPLEMENTAL DATA'!$A:$BW,COLUMN(),FALSE)</f>
        <v>0</v>
      </c>
      <c r="V16" s="120">
        <f>VLOOKUP($E$1&amp;$C16,'ENTER SUPPLEMENTAL DATA'!$A:$BW,COLUMN(),FALSE)</f>
        <v>0</v>
      </c>
      <c r="W16" s="120">
        <f>VLOOKUP($E$1&amp;$C16,'ENTER SUPPLEMENTAL DATA'!$A:$BW,COLUMN(),FALSE)</f>
        <v>0</v>
      </c>
      <c r="X16" s="120">
        <f>VLOOKUP($E$1&amp;$C16,'ENTER SUPPLEMENTAL DATA'!$A:$BW,COLUMN(),FALSE)</f>
        <v>0</v>
      </c>
      <c r="Y16" s="120">
        <f>VLOOKUP($E$1&amp;$C16,'ENTER SUPPLEMENTAL DATA'!$A:$BW,COLUMN(),FALSE)</f>
        <v>0</v>
      </c>
      <c r="Z16" s="120">
        <f>VLOOKUP($E$1&amp;$C16,'ENTER SUPPLEMENTAL DATA'!$A:$BW,COLUMN(),FALSE)</f>
        <v>0</v>
      </c>
      <c r="AA16" s="120">
        <f>VLOOKUP($E$1&amp;$C16,'ENTER SUPPLEMENTAL DATA'!$A:$BW,COLUMN(),FALSE)</f>
        <v>0</v>
      </c>
      <c r="AB16" s="120">
        <f>VLOOKUP($E$1&amp;$C16,'ENTER SUPPLEMENTAL DATA'!$A:$BW,COLUMN(),FALSE)</f>
        <v>0</v>
      </c>
      <c r="AC16" s="120">
        <f>VLOOKUP($E$1&amp;$C16,'ENTER SUPPLEMENTAL DATA'!$A:$BW,COLUMN(),FALSE)</f>
        <v>0</v>
      </c>
      <c r="AD16" s="120">
        <f>VLOOKUP($E$1&amp;$C16,'ENTER SUPPLEMENTAL DATA'!$A:$BW,COLUMN(),FALSE)</f>
        <v>0</v>
      </c>
      <c r="AE16" s="120">
        <f>VLOOKUP($E$1&amp;$C16,'ENTER SUPPLEMENTAL DATA'!$A:$BW,COLUMN(),FALSE)</f>
        <v>0</v>
      </c>
      <c r="AF16" s="120">
        <f>VLOOKUP($E$1&amp;$C16,'ENTER SUPPLEMENTAL DATA'!$A:$BW,COLUMN(),FALSE)</f>
        <v>0</v>
      </c>
      <c r="AG16" s="120">
        <f>VLOOKUP($E$1&amp;$C16,'ENTER SUPPLEMENTAL DATA'!$A:$BW,COLUMN(),FALSE)</f>
        <v>0</v>
      </c>
      <c r="AH16" s="120">
        <f>VLOOKUP($E$1&amp;$C16,'ENTER SUPPLEMENTAL DATA'!$A:$BW,COLUMN(),FALSE)</f>
        <v>0</v>
      </c>
      <c r="AI16" s="120">
        <f>VLOOKUP($E$1&amp;$C16,'ENTER SUPPLEMENTAL DATA'!$A:$BW,COLUMN(),FALSE)</f>
        <v>0</v>
      </c>
      <c r="AJ16" s="120">
        <f>VLOOKUP($E$1&amp;$C16,'ENTER SUPPLEMENTAL DATA'!$A:$BW,COLUMN(),FALSE)</f>
        <v>0</v>
      </c>
      <c r="AK16" s="120">
        <f>VLOOKUP($E$1&amp;$C16,'ENTER SUPPLEMENTAL DATA'!$A:$BW,COLUMN(),FALSE)</f>
        <v>0</v>
      </c>
      <c r="AL16" s="120">
        <f>VLOOKUP($E$1&amp;$C16,'ENTER SUPPLEMENTAL DATA'!$A:$BW,COLUMN(),FALSE)</f>
        <v>0</v>
      </c>
      <c r="AM16" s="120">
        <f>VLOOKUP($E$1&amp;$C16,'ENTER SUPPLEMENTAL DATA'!$A:$BW,COLUMN(),FALSE)</f>
        <v>0</v>
      </c>
      <c r="AN16" s="134"/>
      <c r="AP16" s="133"/>
      <c r="AQ16" s="120">
        <f>VLOOKUP($E$1&amp;$C16,'ENTER SUPPLEMENTAL DATA'!$A:$BW,COLUMN()-2,FALSE)</f>
        <v>0</v>
      </c>
      <c r="AR16" s="120">
        <f>VLOOKUP($E$1&amp;$C16,'ENTER SUPPLEMENTAL DATA'!$A:$BW,COLUMN()-2,FALSE)</f>
        <v>0</v>
      </c>
      <c r="AS16" s="120">
        <f>VLOOKUP($E$1&amp;$C16,'ENTER SUPPLEMENTAL DATA'!$A:$BW,COLUMN()-2,FALSE)</f>
        <v>0</v>
      </c>
      <c r="AT16" s="120">
        <f>VLOOKUP($E$1&amp;$C16,'ENTER SUPPLEMENTAL DATA'!$A:$BW,COLUMN()-2,FALSE)</f>
        <v>0</v>
      </c>
      <c r="AU16" s="120">
        <f>VLOOKUP($E$1&amp;$C16,'ENTER SUPPLEMENTAL DATA'!$A:$BW,COLUMN()-2,FALSE)</f>
        <v>0</v>
      </c>
      <c r="AV16" s="120">
        <f>VLOOKUP($E$1&amp;$C16,'ENTER SUPPLEMENTAL DATA'!$A:$BW,COLUMN()-2,FALSE)</f>
        <v>0</v>
      </c>
      <c r="AW16" s="120">
        <f>VLOOKUP($E$1&amp;$C16,'ENTER SUPPLEMENTAL DATA'!$A:$BW,COLUMN()-2,FALSE)</f>
        <v>0</v>
      </c>
      <c r="AX16" s="120">
        <f>VLOOKUP($E$1&amp;$C16,'ENTER SUPPLEMENTAL DATA'!$A:$BW,COLUMN()-2,FALSE)</f>
        <v>0</v>
      </c>
      <c r="AY16" s="120">
        <f>VLOOKUP($E$1&amp;$C16,'ENTER SUPPLEMENTAL DATA'!$A:$BW,COLUMN()-2,FALSE)</f>
        <v>0</v>
      </c>
      <c r="AZ16" s="120">
        <f>VLOOKUP($E$1&amp;$C16,'ENTER SUPPLEMENTAL DATA'!$A:$BW,COLUMN()-2,FALSE)</f>
        <v>0</v>
      </c>
      <c r="BA16" s="120">
        <f>VLOOKUP($E$1&amp;$C16,'ENTER SUPPLEMENTAL DATA'!$A:$BW,COLUMN()-2,FALSE)</f>
        <v>0</v>
      </c>
      <c r="BB16" s="120">
        <f>VLOOKUP($E$1&amp;$C16,'ENTER SUPPLEMENTAL DATA'!$A:$BW,COLUMN()-2,FALSE)</f>
        <v>0</v>
      </c>
      <c r="BC16" s="120">
        <f>VLOOKUP($E$1&amp;$C16,'ENTER SUPPLEMENTAL DATA'!$A:$BW,COLUMN()-2,FALSE)</f>
        <v>0</v>
      </c>
      <c r="BD16" s="120">
        <f>VLOOKUP($E$1&amp;$C16,'ENTER SUPPLEMENTAL DATA'!$A:$BW,COLUMN()-2,FALSE)</f>
        <v>0</v>
      </c>
      <c r="BE16" s="120">
        <f>VLOOKUP($E$1&amp;$C16,'ENTER SUPPLEMENTAL DATA'!$A:$BW,COLUMN()-2,FALSE)</f>
        <v>0</v>
      </c>
      <c r="BF16" s="120">
        <f>VLOOKUP($E$1&amp;$C16,'ENTER SUPPLEMENTAL DATA'!$A:$BW,COLUMN()-2,FALSE)</f>
        <v>0</v>
      </c>
      <c r="BG16" s="120">
        <f>VLOOKUP($E$1&amp;$C16,'ENTER SUPPLEMENTAL DATA'!$A:$BW,COLUMN()-2,FALSE)</f>
        <v>0</v>
      </c>
      <c r="BH16" s="120">
        <f>VLOOKUP($E$1&amp;$C16,'ENTER SUPPLEMENTAL DATA'!$A:$BW,COLUMN()-2,FALSE)</f>
        <v>0</v>
      </c>
      <c r="BI16" s="120">
        <f>VLOOKUP($E$1&amp;$C16,'ENTER SUPPLEMENTAL DATA'!$A:$BW,COLUMN()-2,FALSE)</f>
        <v>0</v>
      </c>
      <c r="BJ16" s="120">
        <f>VLOOKUP($E$1&amp;$C16,'ENTER SUPPLEMENTAL DATA'!$A:$BW,COLUMN()-2,FALSE)</f>
        <v>0</v>
      </c>
      <c r="BK16" s="120">
        <f>VLOOKUP($E$1&amp;$C16,'ENTER SUPPLEMENTAL DATA'!$A:$BW,COLUMN()-2,FALSE)</f>
        <v>0</v>
      </c>
      <c r="BL16" s="120">
        <f>VLOOKUP($E$1&amp;$C16,'ENTER SUPPLEMENTAL DATA'!$A:$BW,COLUMN()-2,FALSE)</f>
        <v>0</v>
      </c>
      <c r="BM16" s="120">
        <f>VLOOKUP($E$1&amp;$C16,'ENTER SUPPLEMENTAL DATA'!$A:$BW,COLUMN()-2,FALSE)</f>
        <v>0</v>
      </c>
      <c r="BN16" s="120">
        <f>VLOOKUP($E$1&amp;$C16,'ENTER SUPPLEMENTAL DATA'!$A:$BW,COLUMN()-2,FALSE)</f>
        <v>0</v>
      </c>
      <c r="BO16" s="120">
        <f>VLOOKUP($E$1&amp;$C16,'ENTER SUPPLEMENTAL DATA'!$A:$BW,COLUMN()-2,FALSE)</f>
        <v>0</v>
      </c>
      <c r="BP16" s="120">
        <f>VLOOKUP($E$1&amp;$C16,'ENTER SUPPLEMENTAL DATA'!$A:$BW,COLUMN()-2,FALSE)</f>
        <v>0</v>
      </c>
      <c r="BQ16" s="120">
        <f>VLOOKUP($E$1&amp;$C16,'ENTER SUPPLEMENTAL DATA'!$A:$BW,COLUMN()-2,FALSE)</f>
        <v>0</v>
      </c>
      <c r="BR16" s="120">
        <f>VLOOKUP($E$1&amp;$C16,'ENTER SUPPLEMENTAL DATA'!$A:$BW,COLUMN()-2,FALSE)</f>
        <v>0</v>
      </c>
      <c r="BS16" s="120">
        <f>VLOOKUP($E$1&amp;$C16,'ENTER SUPPLEMENTAL DATA'!$A:$BW,COLUMN()-2,FALSE)</f>
        <v>0</v>
      </c>
      <c r="BT16" s="120">
        <f>VLOOKUP($E$1&amp;$C16,'ENTER SUPPLEMENTAL DATA'!$A:$BW,COLUMN()-2,FALSE)</f>
        <v>0</v>
      </c>
      <c r="BU16" s="120">
        <f>VLOOKUP($E$1&amp;$C16,'ENTER SUPPLEMENTAL DATA'!$A:$BW,COLUMN()-2,FALSE)</f>
        <v>0</v>
      </c>
      <c r="BV16" s="120">
        <f>VLOOKUP($E$1&amp;$C16,'ENTER SUPPLEMENTAL DATA'!$A:$BW,COLUMN()-2,FALSE)</f>
        <v>0</v>
      </c>
      <c r="BW16" s="120">
        <f>VLOOKUP($E$1&amp;$C16,'ENTER SUPPLEMENTAL DATA'!$A:$BW,COLUMN()-2,FALSE)</f>
        <v>0</v>
      </c>
      <c r="BX16" s="120">
        <f>VLOOKUP($E$1&amp;$C16,'ENTER SUPPLEMENTAL DATA'!$A:$BW,COLUMN()-2,FALSE)</f>
        <v>0</v>
      </c>
      <c r="BY16" s="120">
        <f>VLOOKUP($E$1&amp;$C16,'ENTER SUPPLEMENTAL DATA'!$A:$BW,COLUMN()-2,FALSE)</f>
        <v>0</v>
      </c>
      <c r="BZ16" s="134"/>
      <c r="CB16" s="133"/>
      <c r="CC16" s="120">
        <f>VLOOKUP($E$1&amp;$C16,'ENTER SUPPLEMENTAL DATA'!$A:$CO,COLUMN(),FALSE)</f>
        <v>0</v>
      </c>
      <c r="CD16" s="120">
        <f>VLOOKUP($E$1&amp;$C16,'ENTER SUPPLEMENTAL DATA'!$A:$CO,COLUMN(),FALSE)</f>
        <v>0</v>
      </c>
      <c r="CE16" s="120">
        <f>VLOOKUP($E$1&amp;$C16,'ENTER SUPPLEMENTAL DATA'!$A:$CO,COLUMN(),FALSE)</f>
        <v>0</v>
      </c>
      <c r="CF16" s="120">
        <f>VLOOKUP($E$1&amp;$C16,'ENTER SUPPLEMENTAL DATA'!$A:$CO,COLUMN(),FALSE)</f>
        <v>0</v>
      </c>
      <c r="CG16" s="120">
        <f>VLOOKUP($E$1&amp;$C16,'ENTER SUPPLEMENTAL DATA'!$A:$CO,COLUMN(),FALSE)</f>
        <v>0</v>
      </c>
      <c r="CH16" s="120">
        <f>VLOOKUP($E$1&amp;$C16,'ENTER SUPPLEMENTAL DATA'!$A:$CO,COLUMN(),FALSE)</f>
        <v>0</v>
      </c>
      <c r="CI16" s="120">
        <f>VLOOKUP($E$1&amp;$C16,'ENTER SUPPLEMENTAL DATA'!$A:$CO,COLUMN(),FALSE)</f>
        <v>0</v>
      </c>
      <c r="CJ16" s="120">
        <f>VLOOKUP($E$1&amp;$C16,'ENTER SUPPLEMENTAL DATA'!$A:$CO,COLUMN(),FALSE)</f>
        <v>0</v>
      </c>
      <c r="CK16" s="120">
        <f>VLOOKUP($E$1&amp;$C16,'ENTER SUPPLEMENTAL DATA'!$A:$CO,COLUMN(),FALSE)</f>
        <v>0</v>
      </c>
      <c r="CL16" s="120">
        <f>VLOOKUP($E$1&amp;$C16,'ENTER SUPPLEMENTAL DATA'!$A:$CO,COLUMN(),FALSE)</f>
        <v>0</v>
      </c>
      <c r="CM16" s="120">
        <f>VLOOKUP($E$1&amp;$C16,'ENTER SUPPLEMENTAL DATA'!$A:$CO,COLUMN(),FALSE)</f>
        <v>0</v>
      </c>
      <c r="CN16" s="120">
        <f>VLOOKUP($E$1&amp;$C16,'ENTER SUPPLEMENTAL DATA'!$A:$CO,COLUMN(),FALSE)</f>
        <v>0</v>
      </c>
      <c r="CO16" s="120">
        <f>VLOOKUP($E$1&amp;$C16,'ENTER SUPPLEMENTAL DATA'!$A:$CO,COLUMN(),FALSE)</f>
        <v>0</v>
      </c>
      <c r="CP16" s="120"/>
      <c r="CQ16" s="120"/>
      <c r="CR16" s="120"/>
      <c r="CS16" s="120"/>
      <c r="CT16" s="120"/>
      <c r="CU16" s="120"/>
      <c r="CV16" s="134"/>
    </row>
    <row r="17" spans="2:100" ht="16.5" thickBot="1" x14ac:dyDescent="0.3">
      <c r="B17" s="133"/>
      <c r="C17" s="123" t="s">
        <v>10</v>
      </c>
      <c r="D17" s="119">
        <f>VLOOKUP($E$1&amp;$C17,'ENTER SUPPLEMENTAL DATA'!$A:$BW,2+COLUMN(),FALSE)</f>
        <v>0</v>
      </c>
      <c r="E17" s="119">
        <f>VLOOKUP($E$1&amp;$C17,'ENTER SUPPLEMENTAL DATA'!$A:$BW,2+COLUMN(),FALSE)</f>
        <v>0</v>
      </c>
      <c r="F17" s="119">
        <f>VLOOKUP($E$1&amp;$C17,'ENTER SUPPLEMENTAL DATA'!$A:$BW,2+COLUMN(),FALSE)</f>
        <v>0</v>
      </c>
      <c r="G17" s="119">
        <f>VLOOKUP($E$1&amp;$C17,'ENTER SUPPLEMENTAL DATA'!$A:$BW,2+COLUMN(),FALSE)</f>
        <v>0</v>
      </c>
      <c r="H17" s="119">
        <f>VLOOKUP($E$1&amp;$C17,'ENTER SUPPLEMENTAL DATA'!$A:$BW,2+COLUMN(),FALSE)</f>
        <v>0</v>
      </c>
      <c r="I17" s="119">
        <f>VLOOKUP($E$1&amp;$C17,'ENTER SUPPLEMENTAL DATA'!$A:$BW,2+COLUMN(),FALSE)</f>
        <v>0</v>
      </c>
      <c r="J17" s="119">
        <f>VLOOKUP($E$1&amp;$C17,'ENTER SUPPLEMENTAL DATA'!$A:$BW,2+COLUMN(),FALSE)</f>
        <v>0</v>
      </c>
      <c r="K17" s="119">
        <f>VLOOKUP($E$1&amp;$C17,'ENTER SUPPLEMENTAL DATA'!$A:$BW,2+COLUMN(),FALSE)</f>
        <v>0</v>
      </c>
      <c r="L17" s="119">
        <f>VLOOKUP($E$1&amp;$C17,'ENTER SUPPLEMENTAL DATA'!$A:$BW,2+COLUMN(),FALSE)</f>
        <v>0</v>
      </c>
      <c r="M17" s="119">
        <f>VLOOKUP($E$1&amp;$C17,'ENTER SUPPLEMENTAL DATA'!$A:$BW,2+COLUMN(),FALSE)</f>
        <v>0</v>
      </c>
      <c r="N17" s="119">
        <f>VLOOKUP($E$1&amp;$C17,'ENTER SUPPLEMENTAL DATA'!$A:$BW,2+COLUMN(),FALSE)</f>
        <v>0</v>
      </c>
      <c r="O17" s="119">
        <f>VLOOKUP($E$1&amp;$C17,'ENTER SUPPLEMENTAL DATA'!$A:$BW,2+COLUMN(),FALSE)</f>
        <v>0</v>
      </c>
      <c r="P17" s="119">
        <f>VLOOKUP($E$1&amp;$C17,'ENTER SUPPLEMENTAL DATA'!$A:$BW,2+COLUMN(),FALSE)</f>
        <v>0</v>
      </c>
      <c r="Q17" s="119">
        <f>VLOOKUP($E$1&amp;$C17,'ENTER SUPPLEMENTAL DATA'!$A:$BW,2+COLUMN(),FALSE)</f>
        <v>0</v>
      </c>
      <c r="R17" s="134"/>
      <c r="T17" s="133"/>
      <c r="U17" s="119">
        <f>VLOOKUP($E$1&amp;$C17,'ENTER SUPPLEMENTAL DATA'!$A:$BW,COLUMN(),FALSE)</f>
        <v>0</v>
      </c>
      <c r="V17" s="119">
        <f>VLOOKUP($E$1&amp;$C17,'ENTER SUPPLEMENTAL DATA'!$A:$BW,COLUMN(),FALSE)</f>
        <v>0</v>
      </c>
      <c r="W17" s="119">
        <f>VLOOKUP($E$1&amp;$C17,'ENTER SUPPLEMENTAL DATA'!$A:$BW,COLUMN(),FALSE)</f>
        <v>0</v>
      </c>
      <c r="X17" s="119">
        <f>VLOOKUP($E$1&amp;$C17,'ENTER SUPPLEMENTAL DATA'!$A:$BW,COLUMN(),FALSE)</f>
        <v>0</v>
      </c>
      <c r="Y17" s="119">
        <f>VLOOKUP($E$1&amp;$C17,'ENTER SUPPLEMENTAL DATA'!$A:$BW,COLUMN(),FALSE)</f>
        <v>0</v>
      </c>
      <c r="Z17" s="119">
        <f>VLOOKUP($E$1&amp;$C17,'ENTER SUPPLEMENTAL DATA'!$A:$BW,COLUMN(),FALSE)</f>
        <v>0</v>
      </c>
      <c r="AA17" s="119">
        <f>VLOOKUP($E$1&amp;$C17,'ENTER SUPPLEMENTAL DATA'!$A:$BW,COLUMN(),FALSE)</f>
        <v>0</v>
      </c>
      <c r="AB17" s="119">
        <f>VLOOKUP($E$1&amp;$C17,'ENTER SUPPLEMENTAL DATA'!$A:$BW,COLUMN(),FALSE)</f>
        <v>0</v>
      </c>
      <c r="AC17" s="119">
        <f>VLOOKUP($E$1&amp;$C17,'ENTER SUPPLEMENTAL DATA'!$A:$BW,COLUMN(),FALSE)</f>
        <v>0</v>
      </c>
      <c r="AD17" s="119">
        <f>VLOOKUP($E$1&amp;$C17,'ENTER SUPPLEMENTAL DATA'!$A:$BW,COLUMN(),FALSE)</f>
        <v>0</v>
      </c>
      <c r="AE17" s="119">
        <f>VLOOKUP($E$1&amp;$C17,'ENTER SUPPLEMENTAL DATA'!$A:$BW,COLUMN(),FALSE)</f>
        <v>0</v>
      </c>
      <c r="AF17" s="119">
        <f>VLOOKUP($E$1&amp;$C17,'ENTER SUPPLEMENTAL DATA'!$A:$BW,COLUMN(),FALSE)</f>
        <v>0</v>
      </c>
      <c r="AG17" s="119">
        <f>VLOOKUP($E$1&amp;$C17,'ENTER SUPPLEMENTAL DATA'!$A:$BW,COLUMN(),FALSE)</f>
        <v>0</v>
      </c>
      <c r="AH17" s="119">
        <f>VLOOKUP($E$1&amp;$C17,'ENTER SUPPLEMENTAL DATA'!$A:$BW,COLUMN(),FALSE)</f>
        <v>0</v>
      </c>
      <c r="AI17" s="119">
        <f>VLOOKUP($E$1&amp;$C17,'ENTER SUPPLEMENTAL DATA'!$A:$BW,COLUMN(),FALSE)</f>
        <v>0</v>
      </c>
      <c r="AJ17" s="119">
        <f>VLOOKUP($E$1&amp;$C17,'ENTER SUPPLEMENTAL DATA'!$A:$BW,COLUMN(),FALSE)</f>
        <v>0</v>
      </c>
      <c r="AK17" s="119">
        <f>VLOOKUP($E$1&amp;$C17,'ENTER SUPPLEMENTAL DATA'!$A:$BW,COLUMN(),FALSE)</f>
        <v>0</v>
      </c>
      <c r="AL17" s="119">
        <f>VLOOKUP($E$1&amp;$C17,'ENTER SUPPLEMENTAL DATA'!$A:$BW,COLUMN(),FALSE)</f>
        <v>0</v>
      </c>
      <c r="AM17" s="119">
        <f>VLOOKUP($E$1&amp;$C17,'ENTER SUPPLEMENTAL DATA'!$A:$BW,COLUMN(),FALSE)</f>
        <v>0</v>
      </c>
      <c r="AN17" s="134"/>
      <c r="AP17" s="133"/>
      <c r="AQ17" s="119">
        <f>VLOOKUP($E$1&amp;$C17,'ENTER SUPPLEMENTAL DATA'!$A:$BW,COLUMN()-2,FALSE)</f>
        <v>0</v>
      </c>
      <c r="AR17" s="119">
        <f>VLOOKUP($E$1&amp;$C17,'ENTER SUPPLEMENTAL DATA'!$A:$BW,COLUMN()-2,FALSE)</f>
        <v>0</v>
      </c>
      <c r="AS17" s="119">
        <f>VLOOKUP($E$1&amp;$C17,'ENTER SUPPLEMENTAL DATA'!$A:$BW,COLUMN()-2,FALSE)</f>
        <v>0</v>
      </c>
      <c r="AT17" s="119">
        <f>VLOOKUP($E$1&amp;$C17,'ENTER SUPPLEMENTAL DATA'!$A:$BW,COLUMN()-2,FALSE)</f>
        <v>0</v>
      </c>
      <c r="AU17" s="119">
        <f>VLOOKUP($E$1&amp;$C17,'ENTER SUPPLEMENTAL DATA'!$A:$BW,COLUMN()-2,FALSE)</f>
        <v>0</v>
      </c>
      <c r="AV17" s="119">
        <f>VLOOKUP($E$1&amp;$C17,'ENTER SUPPLEMENTAL DATA'!$A:$BW,COLUMN()-2,FALSE)</f>
        <v>0</v>
      </c>
      <c r="AW17" s="119">
        <f>VLOOKUP($E$1&amp;$C17,'ENTER SUPPLEMENTAL DATA'!$A:$BW,COLUMN()-2,FALSE)</f>
        <v>0</v>
      </c>
      <c r="AX17" s="119">
        <f>VLOOKUP($E$1&amp;$C17,'ENTER SUPPLEMENTAL DATA'!$A:$BW,COLUMN()-2,FALSE)</f>
        <v>0</v>
      </c>
      <c r="AY17" s="119">
        <f>VLOOKUP($E$1&amp;$C17,'ENTER SUPPLEMENTAL DATA'!$A:$BW,COLUMN()-2,FALSE)</f>
        <v>0</v>
      </c>
      <c r="AZ17" s="119">
        <f>VLOOKUP($E$1&amp;$C17,'ENTER SUPPLEMENTAL DATA'!$A:$BW,COLUMN()-2,FALSE)</f>
        <v>0</v>
      </c>
      <c r="BA17" s="119">
        <f>VLOOKUP($E$1&amp;$C17,'ENTER SUPPLEMENTAL DATA'!$A:$BW,COLUMN()-2,FALSE)</f>
        <v>0</v>
      </c>
      <c r="BB17" s="119">
        <f>VLOOKUP($E$1&amp;$C17,'ENTER SUPPLEMENTAL DATA'!$A:$BW,COLUMN()-2,FALSE)</f>
        <v>0</v>
      </c>
      <c r="BC17" s="119">
        <f>VLOOKUP($E$1&amp;$C17,'ENTER SUPPLEMENTAL DATA'!$A:$BW,COLUMN()-2,FALSE)</f>
        <v>0</v>
      </c>
      <c r="BD17" s="119">
        <f>VLOOKUP($E$1&amp;$C17,'ENTER SUPPLEMENTAL DATA'!$A:$BW,COLUMN()-2,FALSE)</f>
        <v>0</v>
      </c>
      <c r="BE17" s="119">
        <f>VLOOKUP($E$1&amp;$C17,'ENTER SUPPLEMENTAL DATA'!$A:$BW,COLUMN()-2,FALSE)</f>
        <v>0</v>
      </c>
      <c r="BF17" s="119">
        <f>VLOOKUP($E$1&amp;$C17,'ENTER SUPPLEMENTAL DATA'!$A:$BW,COLUMN()-2,FALSE)</f>
        <v>0</v>
      </c>
      <c r="BG17" s="119">
        <f>VLOOKUP($E$1&amp;$C17,'ENTER SUPPLEMENTAL DATA'!$A:$BW,COLUMN()-2,FALSE)</f>
        <v>0</v>
      </c>
      <c r="BH17" s="119">
        <f>VLOOKUP($E$1&amp;$C17,'ENTER SUPPLEMENTAL DATA'!$A:$BW,COLUMN()-2,FALSE)</f>
        <v>0</v>
      </c>
      <c r="BI17" s="119">
        <f>VLOOKUP($E$1&amp;$C17,'ENTER SUPPLEMENTAL DATA'!$A:$BW,COLUMN()-2,FALSE)</f>
        <v>0</v>
      </c>
      <c r="BJ17" s="119">
        <f>VLOOKUP($E$1&amp;$C17,'ENTER SUPPLEMENTAL DATA'!$A:$BW,COLUMN()-2,FALSE)</f>
        <v>0</v>
      </c>
      <c r="BK17" s="119">
        <f>VLOOKUP($E$1&amp;$C17,'ENTER SUPPLEMENTAL DATA'!$A:$BW,COLUMN()-2,FALSE)</f>
        <v>0</v>
      </c>
      <c r="BL17" s="119">
        <f>VLOOKUP($E$1&amp;$C17,'ENTER SUPPLEMENTAL DATA'!$A:$BW,COLUMN()-2,FALSE)</f>
        <v>0</v>
      </c>
      <c r="BM17" s="119">
        <f>VLOOKUP($E$1&amp;$C17,'ENTER SUPPLEMENTAL DATA'!$A:$BW,COLUMN()-2,FALSE)</f>
        <v>0</v>
      </c>
      <c r="BN17" s="119">
        <f>VLOOKUP($E$1&amp;$C17,'ENTER SUPPLEMENTAL DATA'!$A:$BW,COLUMN()-2,FALSE)</f>
        <v>0</v>
      </c>
      <c r="BO17" s="119">
        <f>VLOOKUP($E$1&amp;$C17,'ENTER SUPPLEMENTAL DATA'!$A:$BW,COLUMN()-2,FALSE)</f>
        <v>0</v>
      </c>
      <c r="BP17" s="119">
        <f>VLOOKUP($E$1&amp;$C17,'ENTER SUPPLEMENTAL DATA'!$A:$BW,COLUMN()-2,FALSE)</f>
        <v>0</v>
      </c>
      <c r="BQ17" s="119">
        <f>VLOOKUP($E$1&amp;$C17,'ENTER SUPPLEMENTAL DATA'!$A:$BW,COLUMN()-2,FALSE)</f>
        <v>0</v>
      </c>
      <c r="BR17" s="119">
        <f>VLOOKUP($E$1&amp;$C17,'ENTER SUPPLEMENTAL DATA'!$A:$BW,COLUMN()-2,FALSE)</f>
        <v>0</v>
      </c>
      <c r="BS17" s="119">
        <f>VLOOKUP($E$1&amp;$C17,'ENTER SUPPLEMENTAL DATA'!$A:$BW,COLUMN()-2,FALSE)</f>
        <v>0</v>
      </c>
      <c r="BT17" s="119">
        <f>VLOOKUP($E$1&amp;$C17,'ENTER SUPPLEMENTAL DATA'!$A:$BW,COLUMN()-2,FALSE)</f>
        <v>0</v>
      </c>
      <c r="BU17" s="119">
        <f>VLOOKUP($E$1&amp;$C17,'ENTER SUPPLEMENTAL DATA'!$A:$BW,COLUMN()-2,FALSE)</f>
        <v>0</v>
      </c>
      <c r="BV17" s="119">
        <f>VLOOKUP($E$1&amp;$C17,'ENTER SUPPLEMENTAL DATA'!$A:$BW,COLUMN()-2,FALSE)</f>
        <v>0</v>
      </c>
      <c r="BW17" s="119">
        <f>VLOOKUP($E$1&amp;$C17,'ENTER SUPPLEMENTAL DATA'!$A:$BW,COLUMN()-2,FALSE)</f>
        <v>0</v>
      </c>
      <c r="BX17" s="119">
        <f>VLOOKUP($E$1&amp;$C17,'ENTER SUPPLEMENTAL DATA'!$A:$BW,COLUMN()-2,FALSE)</f>
        <v>0</v>
      </c>
      <c r="BY17" s="119">
        <f>VLOOKUP($E$1&amp;$C17,'ENTER SUPPLEMENTAL DATA'!$A:$BW,COLUMN()-2,FALSE)</f>
        <v>0</v>
      </c>
      <c r="BZ17" s="134"/>
      <c r="CB17" s="133"/>
      <c r="CC17" s="120">
        <f>VLOOKUP($E$1&amp;$C17,'ENTER SUPPLEMENTAL DATA'!$A:$CO,COLUMN(),FALSE)</f>
        <v>0</v>
      </c>
      <c r="CD17" s="120">
        <f>VLOOKUP($E$1&amp;$C17,'ENTER SUPPLEMENTAL DATA'!$A:$CO,COLUMN(),FALSE)</f>
        <v>0</v>
      </c>
      <c r="CE17" s="120">
        <f>VLOOKUP($E$1&amp;$C17,'ENTER SUPPLEMENTAL DATA'!$A:$CO,COLUMN(),FALSE)</f>
        <v>0</v>
      </c>
      <c r="CF17" s="120">
        <f>VLOOKUP($E$1&amp;$C17,'ENTER SUPPLEMENTAL DATA'!$A:$CO,COLUMN(),FALSE)</f>
        <v>0</v>
      </c>
      <c r="CG17" s="120">
        <f>VLOOKUP($E$1&amp;$C17,'ENTER SUPPLEMENTAL DATA'!$A:$CO,COLUMN(),FALSE)</f>
        <v>0</v>
      </c>
      <c r="CH17" s="120">
        <f>VLOOKUP($E$1&amp;$C17,'ENTER SUPPLEMENTAL DATA'!$A:$CO,COLUMN(),FALSE)</f>
        <v>0</v>
      </c>
      <c r="CI17" s="120">
        <f>VLOOKUP($E$1&amp;$C17,'ENTER SUPPLEMENTAL DATA'!$A:$CO,COLUMN(),FALSE)</f>
        <v>0</v>
      </c>
      <c r="CJ17" s="120">
        <f>VLOOKUP($E$1&amp;$C17,'ENTER SUPPLEMENTAL DATA'!$A:$CO,COLUMN(),FALSE)</f>
        <v>0</v>
      </c>
      <c r="CK17" s="120">
        <f>VLOOKUP($E$1&amp;$C17,'ENTER SUPPLEMENTAL DATA'!$A:$CO,COLUMN(),FALSE)</f>
        <v>0</v>
      </c>
      <c r="CL17" s="120">
        <f>VLOOKUP($E$1&amp;$C17,'ENTER SUPPLEMENTAL DATA'!$A:$CO,COLUMN(),FALSE)</f>
        <v>0</v>
      </c>
      <c r="CM17" s="120">
        <f>VLOOKUP($E$1&amp;$C17,'ENTER SUPPLEMENTAL DATA'!$A:$CO,COLUMN(),FALSE)</f>
        <v>0</v>
      </c>
      <c r="CN17" s="120">
        <f>VLOOKUP($E$1&amp;$C17,'ENTER SUPPLEMENTAL DATA'!$A:$CO,COLUMN(),FALSE)</f>
        <v>0</v>
      </c>
      <c r="CO17" s="120">
        <f>VLOOKUP($E$1&amp;$C17,'ENTER SUPPLEMENTAL DATA'!$A:$CO,COLUMN(),FALSE)</f>
        <v>0</v>
      </c>
      <c r="CP17" s="120"/>
      <c r="CQ17" s="120"/>
      <c r="CR17" s="120"/>
      <c r="CS17" s="120"/>
      <c r="CT17" s="120"/>
      <c r="CU17" s="120"/>
      <c r="CV17" s="134"/>
    </row>
    <row r="18" spans="2:100" ht="15.75" thickTop="1" x14ac:dyDescent="0.25">
      <c r="B18" s="133"/>
      <c r="C18" s="13"/>
      <c r="D18" s="9"/>
      <c r="E18" s="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34"/>
      <c r="T18" s="133"/>
      <c r="U18" s="9"/>
      <c r="V18" s="9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134"/>
      <c r="AP18" s="133"/>
      <c r="AQ18" s="9"/>
      <c r="AR18" s="9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134"/>
      <c r="CB18" s="133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34"/>
    </row>
    <row r="19" spans="2:100" x14ac:dyDescent="0.25">
      <c r="B19" s="133"/>
      <c r="C19" s="13"/>
      <c r="D19" s="9"/>
      <c r="E19" s="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34"/>
      <c r="T19" s="133"/>
      <c r="U19" s="9"/>
      <c r="V19" s="9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134"/>
      <c r="AP19" s="133"/>
      <c r="AQ19" s="9"/>
      <c r="AR19" s="9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134"/>
      <c r="CB19" s="133"/>
      <c r="CC19" s="9"/>
      <c r="CD19" s="9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134"/>
    </row>
    <row r="20" spans="2:100" ht="19.149999999999999" customHeight="1" x14ac:dyDescent="0.25">
      <c r="B20" s="133"/>
      <c r="C20" s="13"/>
      <c r="D20" s="9"/>
      <c r="E20" s="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34"/>
      <c r="T20" s="133"/>
      <c r="U20" s="9"/>
      <c r="V20" s="9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34"/>
      <c r="AP20" s="133"/>
      <c r="AQ20" s="9"/>
      <c r="AR20" s="9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134"/>
      <c r="CB20" s="133"/>
      <c r="CC20" s="9"/>
      <c r="CD20" s="9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134"/>
    </row>
    <row r="21" spans="2:100" ht="15.75" customHeight="1" x14ac:dyDescent="0.25">
      <c r="B21" s="133"/>
      <c r="C21" s="14"/>
      <c r="D21" s="10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34"/>
      <c r="T21" s="133"/>
      <c r="U21" s="10"/>
      <c r="V21" s="10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34"/>
      <c r="AP21" s="133"/>
      <c r="AQ21" s="10"/>
      <c r="AR21" s="10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34"/>
      <c r="CB21" s="133"/>
      <c r="CC21" s="9"/>
      <c r="CD21" s="9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134"/>
    </row>
    <row r="22" spans="2:100" ht="15.75" customHeight="1" x14ac:dyDescent="0.25">
      <c r="B22" s="133"/>
      <c r="C22" s="14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34"/>
      <c r="T22" s="133"/>
      <c r="U22" s="10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34"/>
      <c r="AP22" s="133"/>
      <c r="AQ22" s="10"/>
      <c r="AR22" s="10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34"/>
      <c r="CB22" s="133"/>
      <c r="CC22" s="10"/>
      <c r="CD22" s="10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34"/>
    </row>
    <row r="23" spans="2:100" ht="15.75" customHeight="1" x14ac:dyDescent="0.25">
      <c r="B23" s="133"/>
      <c r="C23" s="14"/>
      <c r="D23" s="10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34"/>
      <c r="T23" s="133"/>
      <c r="U23" s="10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4"/>
      <c r="AP23" s="133"/>
      <c r="AQ23" s="10"/>
      <c r="AR23" s="10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34"/>
      <c r="CB23" s="133"/>
      <c r="CC23" s="10"/>
      <c r="CD23" s="10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34"/>
    </row>
    <row r="24" spans="2:100" ht="15.75" customHeight="1" x14ac:dyDescent="0.25">
      <c r="B24" s="133"/>
      <c r="C24" s="14"/>
      <c r="D24" s="10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34"/>
      <c r="T24" s="133"/>
      <c r="U24" s="10"/>
      <c r="V24" s="10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4"/>
      <c r="AP24" s="133"/>
      <c r="AQ24" s="10"/>
      <c r="AR24" s="10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34"/>
      <c r="CB24" s="133"/>
      <c r="CC24" s="10"/>
      <c r="CD24" s="10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34"/>
    </row>
    <row r="25" spans="2:100" ht="15.75" customHeight="1" x14ac:dyDescent="0.25">
      <c r="B25" s="133"/>
      <c r="C25" s="14"/>
      <c r="D25" s="10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34"/>
      <c r="T25" s="133"/>
      <c r="U25" s="10"/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34"/>
      <c r="AP25" s="133"/>
      <c r="AQ25" s="10"/>
      <c r="AR25" s="10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34"/>
      <c r="CB25" s="133"/>
      <c r="CC25" s="10"/>
      <c r="CD25" s="10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34"/>
    </row>
    <row r="26" spans="2:100" ht="15.75" customHeight="1" x14ac:dyDescent="0.25">
      <c r="B26" s="133"/>
      <c r="C26" s="14"/>
      <c r="D26" s="10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34"/>
      <c r="T26" s="133"/>
      <c r="U26" s="10"/>
      <c r="V26" s="10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4"/>
      <c r="AP26" s="133"/>
      <c r="AQ26" s="10"/>
      <c r="AR26" s="10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34"/>
      <c r="CB26" s="133"/>
      <c r="CC26" s="10"/>
      <c r="CD26" s="10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34"/>
    </row>
    <row r="27" spans="2:100" ht="15.75" customHeight="1" x14ac:dyDescent="0.25">
      <c r="B27" s="133"/>
      <c r="C27" s="14"/>
      <c r="D27" s="10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34"/>
      <c r="T27" s="133"/>
      <c r="U27" s="10"/>
      <c r="V27" s="10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4"/>
      <c r="AP27" s="133"/>
      <c r="AQ27" s="10"/>
      <c r="AR27" s="10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34"/>
      <c r="CB27" s="133"/>
      <c r="CC27" s="10"/>
      <c r="CD27" s="10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34"/>
    </row>
    <row r="28" spans="2:100" ht="15.75" customHeight="1" x14ac:dyDescent="0.25">
      <c r="B28" s="133"/>
      <c r="C28" s="14"/>
      <c r="D28" s="10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34"/>
      <c r="T28" s="133"/>
      <c r="U28" s="10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34"/>
      <c r="AP28" s="133"/>
      <c r="AQ28" s="10"/>
      <c r="AR28" s="10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34"/>
      <c r="CB28" s="133"/>
      <c r="CC28" s="10"/>
      <c r="CD28" s="10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34"/>
    </row>
    <row r="29" spans="2:100" ht="15.75" customHeight="1" x14ac:dyDescent="0.25">
      <c r="B29" s="133"/>
      <c r="C29" s="14"/>
      <c r="D29" s="10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34"/>
      <c r="T29" s="133"/>
      <c r="U29" s="10"/>
      <c r="V29" s="10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34"/>
      <c r="AP29" s="133"/>
      <c r="AQ29" s="10"/>
      <c r="AR29" s="10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34"/>
      <c r="CB29" s="133"/>
      <c r="CC29" s="10"/>
      <c r="CD29" s="10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34"/>
    </row>
    <row r="30" spans="2:100" ht="15.75" customHeight="1" x14ac:dyDescent="0.25">
      <c r="B30" s="133"/>
      <c r="C30" s="14"/>
      <c r="D30" s="10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34"/>
      <c r="T30" s="133"/>
      <c r="U30" s="10"/>
      <c r="V30" s="10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34"/>
      <c r="AP30" s="133"/>
      <c r="AQ30" s="10"/>
      <c r="AR30" s="10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34"/>
      <c r="CB30" s="133"/>
      <c r="CC30" s="10"/>
      <c r="CD30" s="10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34"/>
    </row>
    <row r="31" spans="2:100" ht="15.75" customHeight="1" x14ac:dyDescent="0.25">
      <c r="B31" s="133"/>
      <c r="C31" s="14"/>
      <c r="D31" s="10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34"/>
      <c r="T31" s="133"/>
      <c r="U31" s="10"/>
      <c r="V31" s="10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34"/>
      <c r="AP31" s="133"/>
      <c r="AQ31" s="10"/>
      <c r="AR31" s="10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34"/>
      <c r="CB31" s="133"/>
      <c r="CC31" s="10"/>
      <c r="CD31" s="10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34"/>
    </row>
    <row r="32" spans="2:100" ht="15.75" customHeight="1" x14ac:dyDescent="0.25">
      <c r="B32" s="133"/>
      <c r="C32" s="14"/>
      <c r="D32" s="10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34"/>
      <c r="T32" s="133"/>
      <c r="U32" s="10"/>
      <c r="V32" s="10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34"/>
      <c r="AP32" s="133"/>
      <c r="AQ32" s="10"/>
      <c r="AR32" s="10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34"/>
      <c r="CB32" s="133"/>
      <c r="CC32" s="10"/>
      <c r="CD32" s="10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34"/>
    </row>
    <row r="33" spans="2:100" ht="15.75" customHeight="1" x14ac:dyDescent="0.25">
      <c r="B33" s="133"/>
      <c r="C33" s="14"/>
      <c r="D33" s="10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34"/>
      <c r="T33" s="133"/>
      <c r="U33" s="10"/>
      <c r="V33" s="10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34"/>
      <c r="AP33" s="133"/>
      <c r="AQ33" s="10"/>
      <c r="AR33" s="10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34"/>
      <c r="CB33" s="133"/>
      <c r="CC33" s="10"/>
      <c r="CD33" s="10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34"/>
    </row>
    <row r="34" spans="2:100" ht="15.75" customHeight="1" x14ac:dyDescent="0.25">
      <c r="B34" s="133"/>
      <c r="C34" s="14"/>
      <c r="D34" s="10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34"/>
      <c r="T34" s="133"/>
      <c r="U34" s="10"/>
      <c r="V34" s="10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34"/>
      <c r="AP34" s="133"/>
      <c r="AQ34" s="10"/>
      <c r="AR34" s="10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34"/>
      <c r="CB34" s="133"/>
      <c r="CC34" s="10"/>
      <c r="CD34" s="10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34"/>
    </row>
    <row r="35" spans="2:100" ht="15.75" customHeight="1" x14ac:dyDescent="0.25">
      <c r="B35" s="133"/>
      <c r="C35" s="14"/>
      <c r="D35" s="10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34"/>
      <c r="T35" s="133"/>
      <c r="U35" s="10"/>
      <c r="V35" s="10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34"/>
      <c r="AP35" s="133"/>
      <c r="AQ35" s="10"/>
      <c r="AR35" s="10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34"/>
      <c r="CB35" s="133"/>
      <c r="CC35" s="10"/>
      <c r="CD35" s="10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34"/>
    </row>
    <row r="36" spans="2:100" ht="15.75" customHeight="1" x14ac:dyDescent="0.25">
      <c r="B36" s="133"/>
      <c r="C36" s="14"/>
      <c r="D36" s="10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34"/>
      <c r="T36" s="133"/>
      <c r="U36" s="10"/>
      <c r="V36" s="10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34"/>
      <c r="AP36" s="133"/>
      <c r="AQ36" s="10"/>
      <c r="AR36" s="10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34"/>
      <c r="CB36" s="133"/>
      <c r="CC36" s="10"/>
      <c r="CD36" s="10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34"/>
    </row>
    <row r="37" spans="2:100" ht="15.75" customHeight="1" x14ac:dyDescent="0.25">
      <c r="B37" s="133"/>
      <c r="C37" s="14"/>
      <c r="D37" s="10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34"/>
      <c r="T37" s="133"/>
      <c r="U37" s="10"/>
      <c r="V37" s="10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34"/>
      <c r="AP37" s="133"/>
      <c r="AQ37" s="10"/>
      <c r="AR37" s="10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34"/>
      <c r="CB37" s="133"/>
      <c r="CC37" s="10"/>
      <c r="CD37" s="10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34"/>
    </row>
    <row r="38" spans="2:100" ht="15.75" customHeight="1" x14ac:dyDescent="0.25">
      <c r="B38" s="133"/>
      <c r="C38" s="14"/>
      <c r="D38" s="10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34"/>
      <c r="T38" s="133"/>
      <c r="U38" s="10"/>
      <c r="V38" s="10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34"/>
      <c r="AP38" s="133"/>
      <c r="AQ38" s="10"/>
      <c r="AR38" s="10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34"/>
      <c r="CB38" s="133"/>
      <c r="CC38" s="10"/>
      <c r="CD38" s="10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34"/>
    </row>
    <row r="39" spans="2:100" ht="15.75" customHeight="1" x14ac:dyDescent="0.25">
      <c r="B39" s="133"/>
      <c r="C39" s="14"/>
      <c r="D39" s="10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34"/>
      <c r="T39" s="133"/>
      <c r="U39" s="10"/>
      <c r="V39" s="10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34"/>
      <c r="AP39" s="133"/>
      <c r="AQ39" s="10"/>
      <c r="AR39" s="10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34"/>
      <c r="CB39" s="133"/>
      <c r="CC39" s="10"/>
      <c r="CD39" s="10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34"/>
    </row>
    <row r="40" spans="2:100" ht="15.75" customHeight="1" x14ac:dyDescent="0.25">
      <c r="B40" s="133"/>
      <c r="C40" s="14"/>
      <c r="D40" s="10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34"/>
      <c r="T40" s="133"/>
      <c r="U40" s="10"/>
      <c r="V40" s="10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34"/>
      <c r="AP40" s="133"/>
      <c r="AQ40" s="10"/>
      <c r="AR40" s="10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34"/>
      <c r="CB40" s="133"/>
      <c r="CC40" s="10"/>
      <c r="CD40" s="10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34"/>
    </row>
    <row r="41" spans="2:100" ht="15.75" customHeight="1" x14ac:dyDescent="0.25">
      <c r="B41" s="133"/>
      <c r="C41" s="14"/>
      <c r="D41" s="10"/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34"/>
      <c r="T41" s="133"/>
      <c r="U41" s="10"/>
      <c r="V41" s="10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34"/>
      <c r="AP41" s="133"/>
      <c r="AQ41" s="10"/>
      <c r="AR41" s="10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34"/>
      <c r="CB41" s="133"/>
      <c r="CC41" s="10"/>
      <c r="CD41" s="10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34"/>
    </row>
    <row r="42" spans="2:100" ht="15.75" customHeight="1" x14ac:dyDescent="0.25">
      <c r="B42" s="133"/>
      <c r="C42" s="14"/>
      <c r="D42" s="10"/>
      <c r="E42" s="1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34"/>
      <c r="T42" s="133"/>
      <c r="U42" s="10"/>
      <c r="V42" s="10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34"/>
      <c r="AP42" s="133"/>
      <c r="AQ42" s="10"/>
      <c r="AR42" s="10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34"/>
      <c r="CB42" s="133"/>
      <c r="CC42" s="10"/>
      <c r="CD42" s="10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34"/>
    </row>
    <row r="43" spans="2:100" ht="15.75" customHeight="1" x14ac:dyDescent="0.25">
      <c r="B43" s="133"/>
      <c r="C43" s="14"/>
      <c r="D43" s="10"/>
      <c r="E43" s="1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34"/>
      <c r="T43" s="133"/>
      <c r="U43" s="10"/>
      <c r="V43" s="10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34"/>
      <c r="AP43" s="133"/>
      <c r="AQ43" s="10"/>
      <c r="AR43" s="10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34"/>
      <c r="CB43" s="133"/>
      <c r="CC43" s="10"/>
      <c r="CD43" s="10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34"/>
    </row>
    <row r="44" spans="2:100" ht="15.75" customHeight="1" x14ac:dyDescent="0.25">
      <c r="B44" s="133"/>
      <c r="C44" s="14"/>
      <c r="D44" s="10"/>
      <c r="E44" s="10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34"/>
      <c r="T44" s="133"/>
      <c r="U44" s="10"/>
      <c r="V44" s="10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34"/>
      <c r="AP44" s="133"/>
      <c r="AQ44" s="10"/>
      <c r="AR44" s="10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34"/>
      <c r="CB44" s="133"/>
      <c r="CC44" s="10"/>
      <c r="CD44" s="10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34"/>
    </row>
    <row r="45" spans="2:100" ht="15.75" customHeight="1" x14ac:dyDescent="0.25">
      <c r="B45" s="133"/>
      <c r="C45" s="14"/>
      <c r="D45" s="10"/>
      <c r="E45" s="10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34"/>
      <c r="T45" s="133"/>
      <c r="U45" s="10"/>
      <c r="V45" s="10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34"/>
      <c r="AP45" s="133"/>
      <c r="AQ45" s="10"/>
      <c r="AR45" s="10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34"/>
      <c r="CB45" s="133"/>
      <c r="CC45" s="10"/>
      <c r="CD45" s="10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34"/>
    </row>
    <row r="46" spans="2:100" ht="15.75" customHeight="1" x14ac:dyDescent="0.25">
      <c r="B46" s="133"/>
      <c r="C46" s="14"/>
      <c r="D46" s="10"/>
      <c r="E46" s="1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34"/>
      <c r="T46" s="133"/>
      <c r="U46" s="10"/>
      <c r="V46" s="10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34"/>
      <c r="AP46" s="133"/>
      <c r="AQ46" s="10"/>
      <c r="AR46" s="10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34"/>
      <c r="CB46" s="133"/>
      <c r="CC46" s="10"/>
      <c r="CD46" s="10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34"/>
    </row>
    <row r="47" spans="2:100" ht="15.75" customHeight="1" x14ac:dyDescent="0.25">
      <c r="B47" s="133"/>
      <c r="C47" s="14"/>
      <c r="D47" s="10"/>
      <c r="E47" s="10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34"/>
      <c r="T47" s="133"/>
      <c r="U47" s="10"/>
      <c r="V47" s="10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34"/>
      <c r="AP47" s="133"/>
      <c r="AQ47" s="10"/>
      <c r="AR47" s="10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34"/>
      <c r="CB47" s="133"/>
      <c r="CC47" s="10"/>
      <c r="CD47" s="10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34"/>
    </row>
    <row r="48" spans="2:100" ht="15.75" customHeight="1" x14ac:dyDescent="0.25">
      <c r="B48" s="133"/>
      <c r="C48" s="14"/>
      <c r="D48" s="10"/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34"/>
      <c r="T48" s="133"/>
      <c r="U48" s="10"/>
      <c r="V48" s="10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34"/>
      <c r="AP48" s="133"/>
      <c r="AQ48" s="10"/>
      <c r="AR48" s="10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34"/>
      <c r="CB48" s="133"/>
      <c r="CC48" s="10"/>
      <c r="CD48" s="10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34"/>
    </row>
    <row r="49" spans="2:100" ht="15.75" customHeight="1" x14ac:dyDescent="0.25">
      <c r="B49" s="133"/>
      <c r="C49" s="14"/>
      <c r="D49" s="10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34"/>
      <c r="T49" s="133"/>
      <c r="U49" s="10"/>
      <c r="V49" s="10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34"/>
      <c r="AP49" s="133"/>
      <c r="AQ49" s="10"/>
      <c r="AR49" s="10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34"/>
      <c r="CB49" s="133"/>
      <c r="CC49" s="10"/>
      <c r="CD49" s="10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34"/>
    </row>
    <row r="50" spans="2:100" ht="15.75" customHeight="1" x14ac:dyDescent="0.25">
      <c r="B50" s="133"/>
      <c r="C50" s="14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34"/>
      <c r="T50" s="133"/>
      <c r="U50" s="10"/>
      <c r="V50" s="10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34"/>
      <c r="AP50" s="133"/>
      <c r="AQ50" s="10"/>
      <c r="AR50" s="10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34"/>
      <c r="CB50" s="133"/>
      <c r="CC50" s="10"/>
      <c r="CD50" s="10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34"/>
    </row>
    <row r="51" spans="2:100" ht="15.75" customHeight="1" x14ac:dyDescent="0.25">
      <c r="B51" s="133"/>
      <c r="C51" s="14"/>
      <c r="D51" s="10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34"/>
      <c r="T51" s="133"/>
      <c r="U51" s="10"/>
      <c r="V51" s="10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34"/>
      <c r="AP51" s="133"/>
      <c r="AQ51" s="10"/>
      <c r="AR51" s="10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34"/>
      <c r="CB51" s="133"/>
      <c r="CC51" s="10"/>
      <c r="CD51" s="10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34"/>
    </row>
    <row r="52" spans="2:100" ht="15.75" customHeight="1" x14ac:dyDescent="0.25">
      <c r="B52" s="133"/>
      <c r="C52" s="14"/>
      <c r="D52" s="10"/>
      <c r="E52" s="1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34"/>
      <c r="T52" s="133"/>
      <c r="U52" s="10"/>
      <c r="V52" s="10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34"/>
      <c r="AP52" s="133"/>
      <c r="AQ52" s="10"/>
      <c r="AR52" s="10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34"/>
      <c r="CB52" s="133"/>
      <c r="CC52" s="10"/>
      <c r="CD52" s="10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34"/>
    </row>
    <row r="53" spans="2:100" ht="15.75" customHeight="1" x14ac:dyDescent="0.25">
      <c r="B53" s="133"/>
      <c r="C53" s="14"/>
      <c r="D53" s="10"/>
      <c r="E53" s="10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34"/>
      <c r="T53" s="133"/>
      <c r="U53" s="10"/>
      <c r="V53" s="10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34"/>
      <c r="AP53" s="133"/>
      <c r="AQ53" s="10"/>
      <c r="AR53" s="10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34"/>
      <c r="CB53" s="133"/>
      <c r="CC53" s="10"/>
      <c r="CD53" s="10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34"/>
    </row>
    <row r="54" spans="2:100" ht="15.75" customHeight="1" x14ac:dyDescent="0.25">
      <c r="B54" s="133"/>
      <c r="C54" s="14"/>
      <c r="D54" s="10"/>
      <c r="E54" s="10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34"/>
      <c r="T54" s="133"/>
      <c r="U54" s="10"/>
      <c r="V54" s="10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34"/>
      <c r="AP54" s="133"/>
      <c r="AQ54" s="10"/>
      <c r="AR54" s="10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34"/>
      <c r="CB54" s="133"/>
      <c r="CC54" s="10"/>
      <c r="CD54" s="10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34"/>
    </row>
    <row r="55" spans="2:100" ht="15.75" customHeight="1" x14ac:dyDescent="0.25">
      <c r="B55" s="133"/>
      <c r="C55" s="14"/>
      <c r="D55" s="10"/>
      <c r="E55" s="1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34"/>
      <c r="T55" s="133"/>
      <c r="U55" s="10"/>
      <c r="V55" s="10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34"/>
      <c r="AP55" s="133"/>
      <c r="AQ55" s="10"/>
      <c r="AR55" s="10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34"/>
      <c r="CB55" s="133"/>
      <c r="CC55" s="10"/>
      <c r="CD55" s="10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34"/>
    </row>
    <row r="56" spans="2:100" ht="15.75" customHeight="1" thickBot="1" x14ac:dyDescent="0.3">
      <c r="B56" s="145"/>
      <c r="C56" s="137"/>
      <c r="D56" s="138"/>
      <c r="E56" s="138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40"/>
      <c r="T56" s="145"/>
      <c r="U56" s="138"/>
      <c r="V56" s="138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40"/>
      <c r="AP56" s="145"/>
      <c r="AQ56" s="138"/>
      <c r="AR56" s="138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40"/>
      <c r="CB56" s="133"/>
      <c r="CC56" s="10"/>
      <c r="CD56" s="10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34"/>
    </row>
    <row r="57" spans="2:100" ht="15.75" customHeight="1" thickBot="1" x14ac:dyDescent="0.3">
      <c r="CB57" s="145"/>
      <c r="CC57" s="138"/>
      <c r="CD57" s="138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40"/>
    </row>
    <row r="58" spans="2:100" ht="15.75" customHeight="1" x14ac:dyDescent="0.25"/>
    <row r="59" spans="2:100" ht="15.75" customHeight="1" x14ac:dyDescent="0.25"/>
    <row r="60" spans="2:100" ht="15.75" customHeight="1" x14ac:dyDescent="0.25"/>
    <row r="61" spans="2:100" ht="15.75" customHeight="1" x14ac:dyDescent="0.25"/>
    <row r="62" spans="2:100" ht="15.75" customHeight="1" x14ac:dyDescent="0.25"/>
    <row r="63" spans="2:100" ht="15.75" customHeight="1" x14ac:dyDescent="0.25"/>
    <row r="64" spans="2:100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</sheetData>
  <sheetProtection algorithmName="SHA-512" hashValue="vRi/LuGCUgLRbHfDRv01sVMhJ7KXI6afTKtPIdmHEb7t0QoYYnJMAiFApwrNZFfklRW9XhkNV043oGUKcKLwhQ==" saltValue="rHXZH8x4kH1apVanbMZ6MA==" spinCount="100000" sheet="1" objects="1" scenarios="1"/>
  <mergeCells count="27">
    <mergeCell ref="AP5:BZ5"/>
    <mergeCell ref="J1:BZ1"/>
    <mergeCell ref="E1:I1"/>
    <mergeCell ref="B5:R5"/>
    <mergeCell ref="T5:AN5"/>
    <mergeCell ref="C1:D1"/>
    <mergeCell ref="CB6:CV6"/>
    <mergeCell ref="CC7:CC8"/>
    <mergeCell ref="CD7:CD8"/>
    <mergeCell ref="CE7:CE8"/>
    <mergeCell ref="CF7:CF8"/>
    <mergeCell ref="CG7:CG8"/>
    <mergeCell ref="CH7:CH8"/>
    <mergeCell ref="CI7:CI8"/>
    <mergeCell ref="CJ7:CJ8"/>
    <mergeCell ref="CK7:CK8"/>
    <mergeCell ref="CL7:CL8"/>
    <mergeCell ref="CM7:CM8"/>
    <mergeCell ref="CN7:CN8"/>
    <mergeCell ref="CO7:CO8"/>
    <mergeCell ref="CP7:CP8"/>
    <mergeCell ref="CV7:CV8"/>
    <mergeCell ref="CQ7:CQ8"/>
    <mergeCell ref="CR7:CR8"/>
    <mergeCell ref="CS7:CS8"/>
    <mergeCell ref="CT7:CT8"/>
    <mergeCell ref="CU7:CU8"/>
  </mergeCells>
  <conditionalFormatting sqref="D8:Q17">
    <cfRule type="colorScale" priority="19">
      <colorScale>
        <cfvo type="min"/>
        <cfvo type="max"/>
        <color rgb="FFFCFCFF"/>
        <color rgb="FFF8696B"/>
      </colorScale>
    </cfRule>
  </conditionalFormatting>
  <conditionalFormatting sqref="U8:AM17">
    <cfRule type="colorScale" priority="20">
      <colorScale>
        <cfvo type="min"/>
        <cfvo type="max"/>
        <color rgb="FFFCFCFF"/>
        <color rgb="FFF8696B"/>
      </colorScale>
    </cfRule>
  </conditionalFormatting>
  <conditionalFormatting sqref="AQ8:BY17">
    <cfRule type="colorScale" priority="22">
      <colorScale>
        <cfvo type="min"/>
        <cfvo type="max"/>
        <color rgb="FFFCFCFF"/>
        <color rgb="FFF8696B"/>
      </colorScale>
    </cfRule>
  </conditionalFormatting>
  <conditionalFormatting sqref="CC9:CU18">
    <cfRule type="colorScale" priority="1">
      <colorScale>
        <cfvo type="min"/>
        <cfvo type="max"/>
        <color rgb="FFFCFCFF"/>
        <color rgb="FFF8696B"/>
      </colorScale>
    </cfRule>
  </conditionalFormatting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1AA25C80-35AD-424B-B103-3F795EA14D87}">
          <x14:formula1>
            <xm:f>DONOTDELETE!$A$1:$M$1</xm:f>
          </x14:formula1>
          <xm:sqref>E1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A67D6-7C8A-4283-8F8E-7455D09A3A42}">
  <sheetPr codeName="Sheet4">
    <tabColor rgb="FF7030A0"/>
  </sheetPr>
  <dimension ref="A1:CO137"/>
  <sheetViews>
    <sheetView zoomScaleNormal="100" workbookViewId="0">
      <pane xSplit="1" topLeftCell="BQ1" activePane="topRight" state="frozen"/>
      <selection pane="topRight" activeCell="K115" sqref="K115"/>
    </sheetView>
  </sheetViews>
  <sheetFormatPr defaultColWidth="10.7109375" defaultRowHeight="15" x14ac:dyDescent="0.25"/>
  <cols>
    <col min="1" max="1" width="22.42578125" style="81" bestFit="1" customWidth="1"/>
    <col min="2" max="2" width="13.28515625" style="6" bestFit="1" customWidth="1"/>
    <col min="3" max="3" width="12.140625" style="6" bestFit="1" customWidth="1"/>
    <col min="4" max="4" width="12.140625" style="6" customWidth="1"/>
    <col min="5" max="6" width="5.7109375" style="5" customWidth="1"/>
    <col min="7" max="19" width="5.7109375" style="4" customWidth="1"/>
    <col min="20" max="20" width="5.7109375" style="5" customWidth="1"/>
    <col min="21" max="36" width="5.7109375" style="4" customWidth="1"/>
    <col min="37" max="40" width="5.7109375" style="5" customWidth="1"/>
    <col min="41" max="59" width="5.7109375" style="4" customWidth="1"/>
    <col min="60" max="60" width="6.7109375" style="4" customWidth="1"/>
    <col min="61" max="61" width="6.42578125" style="4" customWidth="1"/>
    <col min="62" max="62" width="5.7109375" style="4" customWidth="1"/>
    <col min="63" max="63" width="6.140625" style="4" customWidth="1"/>
    <col min="64" max="65" width="5.7109375" style="4" customWidth="1"/>
    <col min="66" max="66" width="7" style="4" customWidth="1"/>
    <col min="67" max="67" width="6.140625" style="4" customWidth="1"/>
    <col min="68" max="68" width="6.7109375" style="4" customWidth="1"/>
    <col min="69" max="69" width="5.7109375" style="4" customWidth="1"/>
    <col min="70" max="70" width="5.28515625" style="4" customWidth="1"/>
    <col min="71" max="72" width="6.7109375" style="4" customWidth="1"/>
    <col min="73" max="73" width="5.7109375" style="4" customWidth="1"/>
    <col min="74" max="74" width="5.42578125" style="4" customWidth="1"/>
    <col min="75" max="75" width="4.140625" style="4" customWidth="1"/>
    <col min="76" max="76" width="10.7109375" style="4"/>
    <col min="77" max="80" width="0" style="4" hidden="1" customWidth="1"/>
    <col min="81" max="16384" width="10.7109375" style="4"/>
  </cols>
  <sheetData>
    <row r="1" spans="1:93" x14ac:dyDescent="0.25">
      <c r="A1" s="266" t="s">
        <v>66</v>
      </c>
      <c r="B1" s="266"/>
      <c r="C1" s="266"/>
      <c r="D1" s="266"/>
      <c r="E1" s="6"/>
      <c r="F1" s="6"/>
      <c r="G1" s="6"/>
      <c r="H1" s="6"/>
      <c r="I1" s="6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92"/>
      <c r="AL1" s="92"/>
      <c r="AM1" s="92"/>
      <c r="AN1" s="92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</row>
    <row r="2" spans="1:93" x14ac:dyDescent="0.25">
      <c r="A2" s="266"/>
      <c r="B2" s="266"/>
      <c r="C2" s="266"/>
      <c r="D2" s="266"/>
      <c r="E2" s="6"/>
      <c r="F2" s="6"/>
      <c r="G2" s="6"/>
      <c r="H2" s="6"/>
      <c r="I2" s="6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92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92"/>
      <c r="AL2" s="92"/>
      <c r="AM2" s="92"/>
      <c r="AN2" s="92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93" x14ac:dyDescent="0.25">
      <c r="A3" s="267" t="s">
        <v>67</v>
      </c>
      <c r="B3" s="267"/>
      <c r="C3" s="267"/>
      <c r="D3" s="267"/>
      <c r="E3" s="92"/>
      <c r="F3" s="9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92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92"/>
      <c r="AL3" s="92"/>
      <c r="AM3" s="92"/>
      <c r="AN3" s="92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93" s="3" customFormat="1" x14ac:dyDescent="0.25">
      <c r="A4" s="267"/>
      <c r="B4" s="267"/>
      <c r="C4" s="267"/>
      <c r="D4" s="267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</row>
    <row r="5" spans="1:93" s="3" customFormat="1" ht="16.5" customHeight="1" x14ac:dyDescent="0.25">
      <c r="A5" s="113"/>
      <c r="B5" s="113"/>
      <c r="C5" s="113"/>
      <c r="D5" s="113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</row>
    <row r="6" spans="1:93" s="3" customFormat="1" ht="21" x14ac:dyDescent="0.35">
      <c r="A6" s="153"/>
      <c r="B6" s="152"/>
      <c r="C6" s="152"/>
      <c r="D6" s="152"/>
      <c r="E6" s="289" t="s">
        <v>73</v>
      </c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88" t="s">
        <v>72</v>
      </c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91"/>
      <c r="AN6" s="288" t="s">
        <v>88</v>
      </c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88" t="s">
        <v>101</v>
      </c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</row>
    <row r="7" spans="1:93" s="3" customFormat="1" ht="262.5" customHeight="1" thickBot="1" x14ac:dyDescent="0.3">
      <c r="A7" s="111" t="s">
        <v>31</v>
      </c>
      <c r="B7" s="112" t="s">
        <v>23</v>
      </c>
      <c r="C7" s="112" t="s">
        <v>18</v>
      </c>
      <c r="D7" s="112"/>
      <c r="E7" s="118" t="s">
        <v>74</v>
      </c>
      <c r="F7" s="147" t="s">
        <v>142</v>
      </c>
      <c r="G7" s="125" t="s">
        <v>87</v>
      </c>
      <c r="H7" s="125" t="s">
        <v>75</v>
      </c>
      <c r="I7" s="125" t="s">
        <v>76</v>
      </c>
      <c r="J7" s="125" t="s">
        <v>77</v>
      </c>
      <c r="K7" s="125" t="s">
        <v>78</v>
      </c>
      <c r="L7" s="125" t="s">
        <v>79</v>
      </c>
      <c r="M7" s="125" t="s">
        <v>80</v>
      </c>
      <c r="N7" s="125" t="s">
        <v>81</v>
      </c>
      <c r="O7" s="125" t="s">
        <v>82</v>
      </c>
      <c r="P7" s="125" t="s">
        <v>83</v>
      </c>
      <c r="Q7" s="125" t="s">
        <v>84</v>
      </c>
      <c r="R7" s="125" t="s">
        <v>85</v>
      </c>
      <c r="S7" s="125" t="s">
        <v>86</v>
      </c>
      <c r="T7" s="118" t="s">
        <v>74</v>
      </c>
      <c r="U7" s="125" t="s">
        <v>90</v>
      </c>
      <c r="V7" s="125" t="s">
        <v>89</v>
      </c>
      <c r="W7" s="125" t="s">
        <v>89</v>
      </c>
      <c r="X7" s="125" t="s">
        <v>89</v>
      </c>
      <c r="Y7" s="125" t="s">
        <v>89</v>
      </c>
      <c r="Z7" s="125" t="s">
        <v>89</v>
      </c>
      <c r="AA7" s="125" t="s">
        <v>89</v>
      </c>
      <c r="AB7" s="125" t="s">
        <v>89</v>
      </c>
      <c r="AC7" s="125" t="s">
        <v>89</v>
      </c>
      <c r="AD7" s="125" t="s">
        <v>89</v>
      </c>
      <c r="AE7" s="125" t="s">
        <v>89</v>
      </c>
      <c r="AF7" s="125" t="s">
        <v>89</v>
      </c>
      <c r="AG7" s="125" t="s">
        <v>89</v>
      </c>
      <c r="AH7" s="125" t="s">
        <v>89</v>
      </c>
      <c r="AI7" s="125" t="s">
        <v>89</v>
      </c>
      <c r="AJ7" s="125" t="s">
        <v>89</v>
      </c>
      <c r="AK7" s="125" t="s">
        <v>89</v>
      </c>
      <c r="AL7" s="125" t="s">
        <v>89</v>
      </c>
      <c r="AM7" s="125" t="s">
        <v>97</v>
      </c>
      <c r="AN7" s="118" t="s">
        <v>74</v>
      </c>
      <c r="AO7" s="125" t="s">
        <v>41</v>
      </c>
      <c r="AP7" s="125" t="s">
        <v>42</v>
      </c>
      <c r="AQ7" s="125" t="s">
        <v>43</v>
      </c>
      <c r="AR7" s="125" t="s">
        <v>44</v>
      </c>
      <c r="AS7" s="125" t="s">
        <v>45</v>
      </c>
      <c r="AT7" s="125" t="s">
        <v>46</v>
      </c>
      <c r="AU7" s="125" t="s">
        <v>47</v>
      </c>
      <c r="AV7" s="125" t="s">
        <v>48</v>
      </c>
      <c r="AW7" s="125" t="s">
        <v>49</v>
      </c>
      <c r="AX7" s="125" t="s">
        <v>50</v>
      </c>
      <c r="AY7" s="125" t="s">
        <v>91</v>
      </c>
      <c r="AZ7" s="125" t="s">
        <v>51</v>
      </c>
      <c r="BA7" s="125" t="s">
        <v>89</v>
      </c>
      <c r="BB7" s="125" t="s">
        <v>89</v>
      </c>
      <c r="BC7" s="125" t="s">
        <v>89</v>
      </c>
      <c r="BD7" s="125" t="s">
        <v>89</v>
      </c>
      <c r="BE7" s="125" t="s">
        <v>89</v>
      </c>
      <c r="BF7" s="125" t="s">
        <v>89</v>
      </c>
      <c r="BG7" s="125" t="s">
        <v>89</v>
      </c>
      <c r="BH7" s="125" t="s">
        <v>89</v>
      </c>
      <c r="BI7" s="125" t="s">
        <v>89</v>
      </c>
      <c r="BJ7" s="125" t="s">
        <v>89</v>
      </c>
      <c r="BK7" s="125" t="s">
        <v>89</v>
      </c>
      <c r="BL7" s="125" t="s">
        <v>89</v>
      </c>
      <c r="BM7" s="125" t="s">
        <v>89</v>
      </c>
      <c r="BN7" s="125" t="s">
        <v>89</v>
      </c>
      <c r="BO7" s="125" t="s">
        <v>89</v>
      </c>
      <c r="BP7" s="125" t="s">
        <v>89</v>
      </c>
      <c r="BQ7" s="125" t="s">
        <v>89</v>
      </c>
      <c r="BR7" s="125" t="s">
        <v>89</v>
      </c>
      <c r="BS7" s="125" t="s">
        <v>89</v>
      </c>
      <c r="BT7" s="125" t="s">
        <v>89</v>
      </c>
      <c r="BU7" s="125" t="s">
        <v>89</v>
      </c>
      <c r="BV7" s="125" t="s">
        <v>89</v>
      </c>
      <c r="BW7" s="125" t="s">
        <v>97</v>
      </c>
      <c r="BX7" s="118" t="s">
        <v>74</v>
      </c>
      <c r="BY7" s="125"/>
      <c r="BZ7" s="125"/>
      <c r="CA7" s="125"/>
      <c r="CB7" s="125"/>
      <c r="CC7" s="125" t="s">
        <v>99</v>
      </c>
      <c r="CD7" s="125" t="s">
        <v>100</v>
      </c>
      <c r="CE7" s="125" t="s">
        <v>102</v>
      </c>
      <c r="CF7" s="125" t="s">
        <v>103</v>
      </c>
      <c r="CG7" s="125" t="s">
        <v>145</v>
      </c>
      <c r="CH7" s="125" t="s">
        <v>146</v>
      </c>
      <c r="CI7" s="125"/>
      <c r="CJ7" s="125"/>
      <c r="CK7" s="125"/>
      <c r="CL7" s="125"/>
      <c r="CM7" s="125"/>
      <c r="CN7" s="125"/>
      <c r="CO7" s="125"/>
    </row>
    <row r="8" spans="1:93" s="3" customFormat="1" ht="15.75" hidden="1" thickBot="1" x14ac:dyDescent="0.3">
      <c r="A8" s="115" t="str">
        <f>B8&amp;C8</f>
        <v>2017-2018September</v>
      </c>
      <c r="B8" s="100" t="s">
        <v>0</v>
      </c>
      <c r="C8" s="101" t="s">
        <v>1</v>
      </c>
      <c r="D8" s="101"/>
      <c r="E8" s="96">
        <f t="shared" ref="E8:E39" si="0">SUM(G8:S8)</f>
        <v>0</v>
      </c>
      <c r="F8" s="148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96">
        <f>SUM(U8:AM8)</f>
        <v>0</v>
      </c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96">
        <f t="shared" ref="AN8:AN17" si="1">SUM(AO8:BG8)</f>
        <v>0</v>
      </c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96">
        <f t="shared" ref="BX8:BX71" si="2">SUM(BY8:CK8)</f>
        <v>0</v>
      </c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</row>
    <row r="9" spans="1:93" s="3" customFormat="1" ht="15.75" hidden="1" thickBot="1" x14ac:dyDescent="0.3">
      <c r="A9" s="116" t="str">
        <f t="shared" ref="A9:A72" si="3">B9&amp;C9</f>
        <v>2017-2018October</v>
      </c>
      <c r="B9" s="102" t="s">
        <v>0</v>
      </c>
      <c r="C9" s="103" t="s">
        <v>2</v>
      </c>
      <c r="D9" s="103"/>
      <c r="E9" s="97">
        <f t="shared" si="0"/>
        <v>0</v>
      </c>
      <c r="F9" s="149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97">
        <f t="shared" ref="T9:T17" si="4">SUM(U9:AJ9)</f>
        <v>0</v>
      </c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97">
        <f t="shared" si="1"/>
        <v>0</v>
      </c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97">
        <f t="shared" si="2"/>
        <v>0</v>
      </c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</row>
    <row r="10" spans="1:93" s="3" customFormat="1" ht="15.75" hidden="1" thickBot="1" x14ac:dyDescent="0.3">
      <c r="A10" s="116" t="str">
        <f t="shared" si="3"/>
        <v>2017-2018November</v>
      </c>
      <c r="B10" s="102" t="s">
        <v>0</v>
      </c>
      <c r="C10" s="103" t="s">
        <v>3</v>
      </c>
      <c r="D10" s="103"/>
      <c r="E10" s="97">
        <f t="shared" si="0"/>
        <v>0</v>
      </c>
      <c r="F10" s="149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97">
        <f t="shared" si="4"/>
        <v>0</v>
      </c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97">
        <f t="shared" si="1"/>
        <v>0</v>
      </c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97">
        <f t="shared" si="2"/>
        <v>0</v>
      </c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</row>
    <row r="11" spans="1:93" s="3" customFormat="1" ht="15.75" hidden="1" thickBot="1" x14ac:dyDescent="0.3">
      <c r="A11" s="116" t="str">
        <f t="shared" si="3"/>
        <v>2017-2018December</v>
      </c>
      <c r="B11" s="102" t="s">
        <v>0</v>
      </c>
      <c r="C11" s="103" t="s">
        <v>4</v>
      </c>
      <c r="D11" s="103"/>
      <c r="E11" s="97">
        <f t="shared" si="0"/>
        <v>0</v>
      </c>
      <c r="F11" s="149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97">
        <f t="shared" si="4"/>
        <v>0</v>
      </c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97">
        <f t="shared" si="1"/>
        <v>0</v>
      </c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97">
        <f t="shared" si="2"/>
        <v>0</v>
      </c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</row>
    <row r="12" spans="1:93" s="3" customFormat="1" ht="15.75" hidden="1" thickBot="1" x14ac:dyDescent="0.3">
      <c r="A12" s="116" t="str">
        <f t="shared" si="3"/>
        <v>2017-2018January</v>
      </c>
      <c r="B12" s="102" t="s">
        <v>0</v>
      </c>
      <c r="C12" s="103" t="s">
        <v>5</v>
      </c>
      <c r="D12" s="103"/>
      <c r="E12" s="97">
        <f t="shared" si="0"/>
        <v>0</v>
      </c>
      <c r="F12" s="149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97">
        <f t="shared" si="4"/>
        <v>0</v>
      </c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97">
        <f t="shared" si="1"/>
        <v>0</v>
      </c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97">
        <f t="shared" si="2"/>
        <v>0</v>
      </c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</row>
    <row r="13" spans="1:93" s="3" customFormat="1" ht="15.75" hidden="1" thickBot="1" x14ac:dyDescent="0.3">
      <c r="A13" s="116" t="str">
        <f t="shared" si="3"/>
        <v>2017-2018February</v>
      </c>
      <c r="B13" s="102" t="s">
        <v>0</v>
      </c>
      <c r="C13" s="103" t="s">
        <v>6</v>
      </c>
      <c r="D13" s="103"/>
      <c r="E13" s="97">
        <f t="shared" si="0"/>
        <v>0</v>
      </c>
      <c r="F13" s="149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97">
        <f t="shared" si="4"/>
        <v>0</v>
      </c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97">
        <f t="shared" si="1"/>
        <v>0</v>
      </c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97">
        <f t="shared" si="2"/>
        <v>0</v>
      </c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</row>
    <row r="14" spans="1:93" s="3" customFormat="1" ht="15.75" hidden="1" thickBot="1" x14ac:dyDescent="0.3">
      <c r="A14" s="116" t="str">
        <f t="shared" si="3"/>
        <v>2017-2018March</v>
      </c>
      <c r="B14" s="102" t="s">
        <v>0</v>
      </c>
      <c r="C14" s="103" t="s">
        <v>7</v>
      </c>
      <c r="D14" s="103"/>
      <c r="E14" s="97">
        <f t="shared" si="0"/>
        <v>0</v>
      </c>
      <c r="F14" s="149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97">
        <f t="shared" si="4"/>
        <v>0</v>
      </c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97">
        <f t="shared" si="1"/>
        <v>0</v>
      </c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97">
        <f t="shared" si="2"/>
        <v>0</v>
      </c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</row>
    <row r="15" spans="1:93" s="3" customFormat="1" ht="15.75" hidden="1" thickBot="1" x14ac:dyDescent="0.3">
      <c r="A15" s="116" t="str">
        <f t="shared" si="3"/>
        <v>2017-2018April</v>
      </c>
      <c r="B15" s="102" t="s">
        <v>0</v>
      </c>
      <c r="C15" s="103" t="s">
        <v>8</v>
      </c>
      <c r="D15" s="103"/>
      <c r="E15" s="97">
        <f t="shared" si="0"/>
        <v>0</v>
      </c>
      <c r="F15" s="149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97">
        <f t="shared" si="4"/>
        <v>0</v>
      </c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97">
        <f t="shared" si="1"/>
        <v>0</v>
      </c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97">
        <f t="shared" si="2"/>
        <v>0</v>
      </c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</row>
    <row r="16" spans="1:93" s="3" customFormat="1" ht="15.75" hidden="1" thickBot="1" x14ac:dyDescent="0.3">
      <c r="A16" s="116" t="str">
        <f t="shared" si="3"/>
        <v>2017-2018May</v>
      </c>
      <c r="B16" s="102" t="s">
        <v>0</v>
      </c>
      <c r="C16" s="103" t="s">
        <v>9</v>
      </c>
      <c r="D16" s="103"/>
      <c r="E16" s="97">
        <f t="shared" si="0"/>
        <v>0</v>
      </c>
      <c r="F16" s="149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97">
        <f t="shared" si="4"/>
        <v>0</v>
      </c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97">
        <f t="shared" si="1"/>
        <v>0</v>
      </c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97">
        <f t="shared" si="2"/>
        <v>0</v>
      </c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</row>
    <row r="17" spans="1:93" s="3" customFormat="1" ht="15.75" hidden="1" thickBot="1" x14ac:dyDescent="0.3">
      <c r="A17" s="117" t="str">
        <f t="shared" si="3"/>
        <v>2017-2018June</v>
      </c>
      <c r="B17" s="104" t="s">
        <v>0</v>
      </c>
      <c r="C17" s="105" t="s">
        <v>10</v>
      </c>
      <c r="D17" s="105"/>
      <c r="E17" s="98">
        <f t="shared" si="0"/>
        <v>0</v>
      </c>
      <c r="F17" s="15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8">
        <f t="shared" si="4"/>
        <v>0</v>
      </c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8">
        <f t="shared" si="1"/>
        <v>0</v>
      </c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8">
        <f t="shared" si="2"/>
        <v>0</v>
      </c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</row>
    <row r="18" spans="1:93" s="3" customFormat="1" ht="15.75" hidden="1" thickBot="1" x14ac:dyDescent="0.3">
      <c r="A18" s="115" t="str">
        <f t="shared" si="3"/>
        <v>2018-2019September</v>
      </c>
      <c r="B18" s="106" t="s">
        <v>11</v>
      </c>
      <c r="C18" s="101" t="s">
        <v>1</v>
      </c>
      <c r="D18" s="101"/>
      <c r="E18" s="96">
        <f t="shared" si="0"/>
        <v>0</v>
      </c>
      <c r="F18" s="148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96">
        <f>SUM(U18:AM18)</f>
        <v>0</v>
      </c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3"/>
      <c r="AL18" s="83"/>
      <c r="AM18" s="87"/>
      <c r="AN18" s="96">
        <f>SUM(AO18:BW18)</f>
        <v>0</v>
      </c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96">
        <f t="shared" si="2"/>
        <v>0</v>
      </c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</row>
    <row r="19" spans="1:93" s="3" customFormat="1" ht="15.75" hidden="1" thickBot="1" x14ac:dyDescent="0.3">
      <c r="A19" s="116" t="str">
        <f t="shared" si="3"/>
        <v>2018-2019October</v>
      </c>
      <c r="B19" s="107" t="s">
        <v>11</v>
      </c>
      <c r="C19" s="103" t="s">
        <v>2</v>
      </c>
      <c r="D19" s="103"/>
      <c r="E19" s="97">
        <f t="shared" si="0"/>
        <v>0</v>
      </c>
      <c r="F19" s="149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97">
        <f t="shared" ref="T19:T82" si="5">SUM(U19:AM19)</f>
        <v>0</v>
      </c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4"/>
      <c r="AL19" s="84"/>
      <c r="AM19" s="89"/>
      <c r="AN19" s="97">
        <f t="shared" ref="AN19:AN82" si="6">SUM(AO19:BW19)</f>
        <v>0</v>
      </c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97">
        <f t="shared" si="2"/>
        <v>0</v>
      </c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</row>
    <row r="20" spans="1:93" s="3" customFormat="1" ht="15.75" hidden="1" thickBot="1" x14ac:dyDescent="0.3">
      <c r="A20" s="116" t="str">
        <f t="shared" si="3"/>
        <v>2018-2019November</v>
      </c>
      <c r="B20" s="107" t="s">
        <v>11</v>
      </c>
      <c r="C20" s="103" t="s">
        <v>3</v>
      </c>
      <c r="D20" s="103"/>
      <c r="E20" s="97">
        <f t="shared" si="0"/>
        <v>0</v>
      </c>
      <c r="F20" s="149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97">
        <f t="shared" si="5"/>
        <v>0</v>
      </c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4"/>
      <c r="AL20" s="84"/>
      <c r="AM20" s="89"/>
      <c r="AN20" s="97">
        <f t="shared" si="6"/>
        <v>0</v>
      </c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97">
        <f t="shared" si="2"/>
        <v>0</v>
      </c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</row>
    <row r="21" spans="1:93" s="3" customFormat="1" ht="15.75" hidden="1" thickBot="1" x14ac:dyDescent="0.3">
      <c r="A21" s="116" t="str">
        <f t="shared" si="3"/>
        <v>2018-2019December</v>
      </c>
      <c r="B21" s="107" t="s">
        <v>11</v>
      </c>
      <c r="C21" s="103" t="s">
        <v>4</v>
      </c>
      <c r="D21" s="103"/>
      <c r="E21" s="97">
        <f t="shared" si="0"/>
        <v>0</v>
      </c>
      <c r="F21" s="149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97">
        <f t="shared" si="5"/>
        <v>0</v>
      </c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4"/>
      <c r="AL21" s="84"/>
      <c r="AM21" s="89"/>
      <c r="AN21" s="97">
        <f t="shared" si="6"/>
        <v>0</v>
      </c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97">
        <f t="shared" si="2"/>
        <v>0</v>
      </c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</row>
    <row r="22" spans="1:93" s="3" customFormat="1" ht="15.75" hidden="1" thickBot="1" x14ac:dyDescent="0.3">
      <c r="A22" s="116" t="str">
        <f t="shared" si="3"/>
        <v>2018-2019January</v>
      </c>
      <c r="B22" s="107" t="s">
        <v>11</v>
      </c>
      <c r="C22" s="103" t="s">
        <v>5</v>
      </c>
      <c r="D22" s="103"/>
      <c r="E22" s="97">
        <f t="shared" si="0"/>
        <v>0</v>
      </c>
      <c r="F22" s="149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97">
        <f>SUM(U22:AM22)</f>
        <v>0</v>
      </c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4"/>
      <c r="AL22" s="84"/>
      <c r="AM22" s="89"/>
      <c r="AN22" s="97">
        <f t="shared" si="6"/>
        <v>0</v>
      </c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97">
        <f t="shared" si="2"/>
        <v>0</v>
      </c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</row>
    <row r="23" spans="1:93" s="3" customFormat="1" ht="15.75" hidden="1" thickBot="1" x14ac:dyDescent="0.3">
      <c r="A23" s="116" t="str">
        <f t="shared" si="3"/>
        <v>2018-2019February</v>
      </c>
      <c r="B23" s="107" t="s">
        <v>11</v>
      </c>
      <c r="C23" s="103" t="s">
        <v>6</v>
      </c>
      <c r="D23" s="103"/>
      <c r="E23" s="97">
        <f t="shared" si="0"/>
        <v>0</v>
      </c>
      <c r="F23" s="149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97">
        <f t="shared" si="5"/>
        <v>0</v>
      </c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4"/>
      <c r="AL23" s="84"/>
      <c r="AM23" s="89"/>
      <c r="AN23" s="97">
        <f t="shared" si="6"/>
        <v>0</v>
      </c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97">
        <f t="shared" si="2"/>
        <v>0</v>
      </c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</row>
    <row r="24" spans="1:93" s="3" customFormat="1" ht="15.75" hidden="1" thickBot="1" x14ac:dyDescent="0.3">
      <c r="A24" s="116" t="str">
        <f t="shared" si="3"/>
        <v>2018-2019March</v>
      </c>
      <c r="B24" s="107" t="s">
        <v>11</v>
      </c>
      <c r="C24" s="103" t="s">
        <v>7</v>
      </c>
      <c r="D24" s="103"/>
      <c r="E24" s="97">
        <f t="shared" si="0"/>
        <v>0</v>
      </c>
      <c r="F24" s="149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97">
        <f t="shared" si="5"/>
        <v>0</v>
      </c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4"/>
      <c r="AL24" s="84"/>
      <c r="AM24" s="89"/>
      <c r="AN24" s="97">
        <f t="shared" si="6"/>
        <v>0</v>
      </c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97">
        <f t="shared" si="2"/>
        <v>0</v>
      </c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</row>
    <row r="25" spans="1:93" s="3" customFormat="1" ht="15.75" hidden="1" thickBot="1" x14ac:dyDescent="0.3">
      <c r="A25" s="116" t="str">
        <f t="shared" si="3"/>
        <v>2018-2019April</v>
      </c>
      <c r="B25" s="107" t="s">
        <v>11</v>
      </c>
      <c r="C25" s="103" t="s">
        <v>8</v>
      </c>
      <c r="D25" s="103"/>
      <c r="E25" s="97">
        <f t="shared" si="0"/>
        <v>0</v>
      </c>
      <c r="F25" s="149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97">
        <f t="shared" si="5"/>
        <v>0</v>
      </c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4"/>
      <c r="AL25" s="84"/>
      <c r="AM25" s="89"/>
      <c r="AN25" s="97">
        <f t="shared" si="6"/>
        <v>0</v>
      </c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97">
        <f t="shared" si="2"/>
        <v>0</v>
      </c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</row>
    <row r="26" spans="1:93" s="3" customFormat="1" ht="15.75" hidden="1" thickBot="1" x14ac:dyDescent="0.3">
      <c r="A26" s="116" t="str">
        <f t="shared" si="3"/>
        <v>2018-2019May</v>
      </c>
      <c r="B26" s="107" t="s">
        <v>11</v>
      </c>
      <c r="C26" s="103" t="s">
        <v>9</v>
      </c>
      <c r="D26" s="103"/>
      <c r="E26" s="97">
        <f t="shared" si="0"/>
        <v>0</v>
      </c>
      <c r="F26" s="149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97">
        <f t="shared" si="5"/>
        <v>0</v>
      </c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4"/>
      <c r="AL26" s="84"/>
      <c r="AM26" s="89"/>
      <c r="AN26" s="97">
        <f t="shared" si="6"/>
        <v>0</v>
      </c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97">
        <f t="shared" si="2"/>
        <v>0</v>
      </c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</row>
    <row r="27" spans="1:93" s="3" customFormat="1" ht="15.75" hidden="1" thickBot="1" x14ac:dyDescent="0.3">
      <c r="A27" s="117" t="str">
        <f t="shared" si="3"/>
        <v>2018-2019June</v>
      </c>
      <c r="B27" s="108" t="s">
        <v>11</v>
      </c>
      <c r="C27" s="105" t="s">
        <v>10</v>
      </c>
      <c r="D27" s="105"/>
      <c r="E27" s="98">
        <f t="shared" si="0"/>
        <v>0</v>
      </c>
      <c r="F27" s="15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8">
        <f t="shared" si="5"/>
        <v>0</v>
      </c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85"/>
      <c r="AL27" s="85"/>
      <c r="AM27" s="91"/>
      <c r="AN27" s="98">
        <f t="shared" si="6"/>
        <v>0</v>
      </c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8">
        <f t="shared" si="2"/>
        <v>0</v>
      </c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</row>
    <row r="28" spans="1:93" s="3" customFormat="1" ht="15.75" hidden="1" thickBot="1" x14ac:dyDescent="0.3">
      <c r="A28" s="115" t="str">
        <f t="shared" si="3"/>
        <v>2019-2020September</v>
      </c>
      <c r="B28" s="106" t="s">
        <v>12</v>
      </c>
      <c r="C28" s="101" t="s">
        <v>1</v>
      </c>
      <c r="D28" s="101"/>
      <c r="E28" s="96">
        <f t="shared" si="0"/>
        <v>0</v>
      </c>
      <c r="F28" s="148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96">
        <f t="shared" si="5"/>
        <v>0</v>
      </c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3"/>
      <c r="AL28" s="83"/>
      <c r="AM28" s="87"/>
      <c r="AN28" s="96">
        <f t="shared" si="6"/>
        <v>0</v>
      </c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96">
        <f t="shared" si="2"/>
        <v>0</v>
      </c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</row>
    <row r="29" spans="1:93" s="3" customFormat="1" ht="15.75" hidden="1" thickBot="1" x14ac:dyDescent="0.3">
      <c r="A29" s="116" t="str">
        <f t="shared" si="3"/>
        <v>2019-2020October</v>
      </c>
      <c r="B29" s="107" t="s">
        <v>12</v>
      </c>
      <c r="C29" s="103" t="s">
        <v>2</v>
      </c>
      <c r="D29" s="103"/>
      <c r="E29" s="97">
        <f t="shared" si="0"/>
        <v>0</v>
      </c>
      <c r="F29" s="149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97">
        <f t="shared" si="5"/>
        <v>0</v>
      </c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4"/>
      <c r="AL29" s="84"/>
      <c r="AM29" s="89"/>
      <c r="AN29" s="97">
        <f t="shared" si="6"/>
        <v>0</v>
      </c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97">
        <f t="shared" si="2"/>
        <v>0</v>
      </c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</row>
    <row r="30" spans="1:93" s="3" customFormat="1" ht="15.75" hidden="1" thickBot="1" x14ac:dyDescent="0.3">
      <c r="A30" s="116" t="str">
        <f t="shared" si="3"/>
        <v>2019-2020November</v>
      </c>
      <c r="B30" s="107" t="s">
        <v>12</v>
      </c>
      <c r="C30" s="103" t="s">
        <v>3</v>
      </c>
      <c r="D30" s="103"/>
      <c r="E30" s="97">
        <f t="shared" si="0"/>
        <v>0</v>
      </c>
      <c r="F30" s="149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97">
        <f t="shared" si="5"/>
        <v>0</v>
      </c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4"/>
      <c r="AL30" s="84"/>
      <c r="AM30" s="89"/>
      <c r="AN30" s="97">
        <f t="shared" si="6"/>
        <v>0</v>
      </c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97">
        <f t="shared" si="2"/>
        <v>0</v>
      </c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</row>
    <row r="31" spans="1:93" s="3" customFormat="1" ht="15.75" hidden="1" thickBot="1" x14ac:dyDescent="0.3">
      <c r="A31" s="116" t="str">
        <f t="shared" si="3"/>
        <v>2019-2020December</v>
      </c>
      <c r="B31" s="107" t="s">
        <v>12</v>
      </c>
      <c r="C31" s="103" t="s">
        <v>4</v>
      </c>
      <c r="D31" s="103"/>
      <c r="E31" s="97">
        <f t="shared" si="0"/>
        <v>0</v>
      </c>
      <c r="F31" s="149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97">
        <f t="shared" si="5"/>
        <v>0</v>
      </c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4"/>
      <c r="AL31" s="84"/>
      <c r="AM31" s="89"/>
      <c r="AN31" s="97">
        <f t="shared" si="6"/>
        <v>0</v>
      </c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97">
        <f t="shared" si="2"/>
        <v>0</v>
      </c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</row>
    <row r="32" spans="1:93" s="3" customFormat="1" ht="15.75" hidden="1" thickBot="1" x14ac:dyDescent="0.3">
      <c r="A32" s="116" t="str">
        <f t="shared" si="3"/>
        <v>2019-2020January</v>
      </c>
      <c r="B32" s="107" t="s">
        <v>12</v>
      </c>
      <c r="C32" s="103" t="s">
        <v>5</v>
      </c>
      <c r="D32" s="103"/>
      <c r="E32" s="97">
        <f t="shared" si="0"/>
        <v>0</v>
      </c>
      <c r="F32" s="149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97">
        <f t="shared" si="5"/>
        <v>0</v>
      </c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4"/>
      <c r="AL32" s="84"/>
      <c r="AM32" s="89"/>
      <c r="AN32" s="97">
        <f t="shared" si="6"/>
        <v>0</v>
      </c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97">
        <f t="shared" si="2"/>
        <v>0</v>
      </c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</row>
    <row r="33" spans="1:93" s="3" customFormat="1" ht="15.75" hidden="1" thickBot="1" x14ac:dyDescent="0.3">
      <c r="A33" s="116" t="str">
        <f t="shared" si="3"/>
        <v>2019-2020February</v>
      </c>
      <c r="B33" s="107" t="s">
        <v>12</v>
      </c>
      <c r="C33" s="103" t="s">
        <v>6</v>
      </c>
      <c r="D33" s="103"/>
      <c r="E33" s="97">
        <f t="shared" si="0"/>
        <v>0</v>
      </c>
      <c r="F33" s="149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97">
        <f t="shared" si="5"/>
        <v>0</v>
      </c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4"/>
      <c r="AL33" s="84"/>
      <c r="AM33" s="89"/>
      <c r="AN33" s="97">
        <f t="shared" si="6"/>
        <v>0</v>
      </c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97">
        <f t="shared" si="2"/>
        <v>0</v>
      </c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</row>
    <row r="34" spans="1:93" s="3" customFormat="1" ht="15.75" hidden="1" thickBot="1" x14ac:dyDescent="0.3">
      <c r="A34" s="116" t="str">
        <f t="shared" si="3"/>
        <v>2019-2020March</v>
      </c>
      <c r="B34" s="107" t="s">
        <v>12</v>
      </c>
      <c r="C34" s="103" t="s">
        <v>7</v>
      </c>
      <c r="D34" s="103"/>
      <c r="E34" s="97">
        <f t="shared" si="0"/>
        <v>0</v>
      </c>
      <c r="F34" s="149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97">
        <f t="shared" si="5"/>
        <v>0</v>
      </c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4"/>
      <c r="AL34" s="84"/>
      <c r="AM34" s="89"/>
      <c r="AN34" s="97">
        <f t="shared" si="6"/>
        <v>0</v>
      </c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97">
        <f t="shared" si="2"/>
        <v>0</v>
      </c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</row>
    <row r="35" spans="1:93" s="3" customFormat="1" ht="15.75" hidden="1" thickBot="1" x14ac:dyDescent="0.3">
      <c r="A35" s="116" t="str">
        <f t="shared" si="3"/>
        <v>2019-2020April</v>
      </c>
      <c r="B35" s="107" t="s">
        <v>12</v>
      </c>
      <c r="C35" s="103" t="s">
        <v>8</v>
      </c>
      <c r="D35" s="103"/>
      <c r="E35" s="97">
        <f t="shared" si="0"/>
        <v>0</v>
      </c>
      <c r="F35" s="149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97">
        <f t="shared" si="5"/>
        <v>0</v>
      </c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4"/>
      <c r="AL35" s="84"/>
      <c r="AM35" s="89"/>
      <c r="AN35" s="97">
        <f t="shared" si="6"/>
        <v>0</v>
      </c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97">
        <f t="shared" si="2"/>
        <v>0</v>
      </c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</row>
    <row r="36" spans="1:93" s="3" customFormat="1" ht="15.75" hidden="1" thickBot="1" x14ac:dyDescent="0.3">
      <c r="A36" s="116" t="str">
        <f t="shared" si="3"/>
        <v>2019-2020May</v>
      </c>
      <c r="B36" s="107" t="s">
        <v>12</v>
      </c>
      <c r="C36" s="103" t="s">
        <v>9</v>
      </c>
      <c r="D36" s="103"/>
      <c r="E36" s="97">
        <f t="shared" si="0"/>
        <v>0</v>
      </c>
      <c r="F36" s="14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97">
        <f t="shared" si="5"/>
        <v>0</v>
      </c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4"/>
      <c r="AL36" s="84"/>
      <c r="AM36" s="89"/>
      <c r="AN36" s="97">
        <f t="shared" si="6"/>
        <v>0</v>
      </c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97">
        <f t="shared" si="2"/>
        <v>0</v>
      </c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</row>
    <row r="37" spans="1:93" s="3" customFormat="1" ht="15.75" hidden="1" thickBot="1" x14ac:dyDescent="0.3">
      <c r="A37" s="117" t="str">
        <f t="shared" si="3"/>
        <v>2019-2020June</v>
      </c>
      <c r="B37" s="108" t="s">
        <v>12</v>
      </c>
      <c r="C37" s="105" t="s">
        <v>10</v>
      </c>
      <c r="D37" s="105"/>
      <c r="E37" s="98">
        <f t="shared" si="0"/>
        <v>0</v>
      </c>
      <c r="F37" s="15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8">
        <f t="shared" si="5"/>
        <v>0</v>
      </c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85"/>
      <c r="AL37" s="85"/>
      <c r="AM37" s="91"/>
      <c r="AN37" s="98">
        <f t="shared" si="6"/>
        <v>0</v>
      </c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8">
        <f t="shared" si="2"/>
        <v>0</v>
      </c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</row>
    <row r="38" spans="1:93" s="3" customFormat="1" ht="15.75" hidden="1" thickBot="1" x14ac:dyDescent="0.3">
      <c r="A38" s="115" t="str">
        <f t="shared" si="3"/>
        <v>2020-2021September</v>
      </c>
      <c r="B38" s="106" t="s">
        <v>13</v>
      </c>
      <c r="C38" s="101" t="s">
        <v>1</v>
      </c>
      <c r="D38" s="101"/>
      <c r="E38" s="96">
        <f t="shared" si="0"/>
        <v>0</v>
      </c>
      <c r="F38" s="148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96">
        <f t="shared" si="5"/>
        <v>0</v>
      </c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3"/>
      <c r="AL38" s="83"/>
      <c r="AM38" s="87"/>
      <c r="AN38" s="96">
        <f t="shared" si="6"/>
        <v>0</v>
      </c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96">
        <f t="shared" si="2"/>
        <v>0</v>
      </c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</row>
    <row r="39" spans="1:93" s="3" customFormat="1" ht="15.75" hidden="1" thickBot="1" x14ac:dyDescent="0.3">
      <c r="A39" s="116" t="str">
        <f t="shared" si="3"/>
        <v>2020-2021October</v>
      </c>
      <c r="B39" s="107" t="s">
        <v>13</v>
      </c>
      <c r="C39" s="103" t="s">
        <v>2</v>
      </c>
      <c r="D39" s="103"/>
      <c r="E39" s="97">
        <f t="shared" si="0"/>
        <v>0</v>
      </c>
      <c r="F39" s="149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97">
        <f t="shared" si="5"/>
        <v>0</v>
      </c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4"/>
      <c r="AL39" s="84"/>
      <c r="AM39" s="89"/>
      <c r="AN39" s="97">
        <f t="shared" si="6"/>
        <v>0</v>
      </c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97">
        <f t="shared" si="2"/>
        <v>0</v>
      </c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</row>
    <row r="40" spans="1:93" s="3" customFormat="1" ht="15.75" hidden="1" thickBot="1" x14ac:dyDescent="0.3">
      <c r="A40" s="116" t="str">
        <f t="shared" si="3"/>
        <v>2020-2021November</v>
      </c>
      <c r="B40" s="107" t="s">
        <v>13</v>
      </c>
      <c r="C40" s="103" t="s">
        <v>3</v>
      </c>
      <c r="D40" s="103"/>
      <c r="E40" s="97">
        <f t="shared" ref="E40:E71" si="7">SUM(G40:S40)</f>
        <v>0</v>
      </c>
      <c r="F40" s="149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97">
        <f t="shared" si="5"/>
        <v>0</v>
      </c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4"/>
      <c r="AL40" s="84"/>
      <c r="AM40" s="89"/>
      <c r="AN40" s="97">
        <f t="shared" si="6"/>
        <v>0</v>
      </c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97">
        <f t="shared" si="2"/>
        <v>0</v>
      </c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</row>
    <row r="41" spans="1:93" s="3" customFormat="1" ht="15.75" hidden="1" thickBot="1" x14ac:dyDescent="0.3">
      <c r="A41" s="116" t="str">
        <f t="shared" si="3"/>
        <v>2020-2021December</v>
      </c>
      <c r="B41" s="107" t="s">
        <v>13</v>
      </c>
      <c r="C41" s="103" t="s">
        <v>4</v>
      </c>
      <c r="D41" s="103"/>
      <c r="E41" s="97">
        <f t="shared" si="7"/>
        <v>0</v>
      </c>
      <c r="F41" s="149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97">
        <f t="shared" si="5"/>
        <v>0</v>
      </c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4"/>
      <c r="AL41" s="84"/>
      <c r="AM41" s="89"/>
      <c r="AN41" s="97">
        <f t="shared" si="6"/>
        <v>0</v>
      </c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97">
        <f t="shared" si="2"/>
        <v>0</v>
      </c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</row>
    <row r="42" spans="1:93" s="3" customFormat="1" ht="15.75" hidden="1" thickBot="1" x14ac:dyDescent="0.3">
      <c r="A42" s="116" t="str">
        <f t="shared" si="3"/>
        <v>2020-2021January</v>
      </c>
      <c r="B42" s="107" t="s">
        <v>13</v>
      </c>
      <c r="C42" s="103" t="s">
        <v>5</v>
      </c>
      <c r="D42" s="103"/>
      <c r="E42" s="97">
        <f t="shared" si="7"/>
        <v>0</v>
      </c>
      <c r="F42" s="149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97">
        <f t="shared" si="5"/>
        <v>0</v>
      </c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4"/>
      <c r="AL42" s="84"/>
      <c r="AM42" s="89"/>
      <c r="AN42" s="97">
        <f t="shared" si="6"/>
        <v>0</v>
      </c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97">
        <f t="shared" si="2"/>
        <v>0</v>
      </c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</row>
    <row r="43" spans="1:93" s="3" customFormat="1" ht="15.75" hidden="1" thickBot="1" x14ac:dyDescent="0.3">
      <c r="A43" s="116" t="str">
        <f t="shared" si="3"/>
        <v>2020-2021February</v>
      </c>
      <c r="B43" s="107" t="s">
        <v>13</v>
      </c>
      <c r="C43" s="103" t="s">
        <v>6</v>
      </c>
      <c r="D43" s="103"/>
      <c r="E43" s="97">
        <f t="shared" si="7"/>
        <v>0</v>
      </c>
      <c r="F43" s="149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97">
        <f t="shared" si="5"/>
        <v>0</v>
      </c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4"/>
      <c r="AL43" s="84"/>
      <c r="AM43" s="89"/>
      <c r="AN43" s="97">
        <f t="shared" si="6"/>
        <v>0</v>
      </c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97">
        <f t="shared" si="2"/>
        <v>0</v>
      </c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</row>
    <row r="44" spans="1:93" s="3" customFormat="1" ht="15.75" hidden="1" thickBot="1" x14ac:dyDescent="0.3">
      <c r="A44" s="116" t="str">
        <f t="shared" si="3"/>
        <v>2020-2021March</v>
      </c>
      <c r="B44" s="107" t="s">
        <v>13</v>
      </c>
      <c r="C44" s="103" t="s">
        <v>7</v>
      </c>
      <c r="D44" s="103"/>
      <c r="E44" s="97">
        <f t="shared" si="7"/>
        <v>0</v>
      </c>
      <c r="F44" s="149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97">
        <f t="shared" si="5"/>
        <v>0</v>
      </c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4"/>
      <c r="AL44" s="84"/>
      <c r="AM44" s="89"/>
      <c r="AN44" s="97">
        <f t="shared" si="6"/>
        <v>0</v>
      </c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97">
        <f t="shared" si="2"/>
        <v>0</v>
      </c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</row>
    <row r="45" spans="1:93" s="3" customFormat="1" ht="15.75" hidden="1" thickBot="1" x14ac:dyDescent="0.3">
      <c r="A45" s="116" t="str">
        <f t="shared" si="3"/>
        <v>2020-2021April</v>
      </c>
      <c r="B45" s="107" t="s">
        <v>13</v>
      </c>
      <c r="C45" s="103" t="s">
        <v>8</v>
      </c>
      <c r="D45" s="103"/>
      <c r="E45" s="97">
        <f t="shared" si="7"/>
        <v>0</v>
      </c>
      <c r="F45" s="149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97">
        <f t="shared" si="5"/>
        <v>0</v>
      </c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4"/>
      <c r="AL45" s="84"/>
      <c r="AM45" s="89"/>
      <c r="AN45" s="97">
        <f t="shared" si="6"/>
        <v>0</v>
      </c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97">
        <f t="shared" si="2"/>
        <v>0</v>
      </c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</row>
    <row r="46" spans="1:93" s="3" customFormat="1" ht="15.75" hidden="1" thickBot="1" x14ac:dyDescent="0.3">
      <c r="A46" s="116" t="str">
        <f t="shared" si="3"/>
        <v>2020-2021May</v>
      </c>
      <c r="B46" s="107" t="s">
        <v>13</v>
      </c>
      <c r="C46" s="103" t="s">
        <v>9</v>
      </c>
      <c r="D46" s="103"/>
      <c r="E46" s="97">
        <f t="shared" si="7"/>
        <v>0</v>
      </c>
      <c r="F46" s="149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97">
        <f t="shared" si="5"/>
        <v>0</v>
      </c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4"/>
      <c r="AL46" s="84"/>
      <c r="AM46" s="89"/>
      <c r="AN46" s="97">
        <f t="shared" si="6"/>
        <v>0</v>
      </c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97">
        <f t="shared" si="2"/>
        <v>0</v>
      </c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</row>
    <row r="47" spans="1:93" s="3" customFormat="1" ht="15.75" hidden="1" thickBot="1" x14ac:dyDescent="0.3">
      <c r="A47" s="117" t="str">
        <f t="shared" si="3"/>
        <v>2020-2021June</v>
      </c>
      <c r="B47" s="108" t="s">
        <v>13</v>
      </c>
      <c r="C47" s="105" t="s">
        <v>10</v>
      </c>
      <c r="D47" s="105"/>
      <c r="E47" s="98">
        <f t="shared" si="7"/>
        <v>0</v>
      </c>
      <c r="F47" s="15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8">
        <f t="shared" si="5"/>
        <v>0</v>
      </c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85"/>
      <c r="AL47" s="85"/>
      <c r="AM47" s="91"/>
      <c r="AN47" s="98">
        <f t="shared" si="6"/>
        <v>0</v>
      </c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8">
        <f t="shared" si="2"/>
        <v>0</v>
      </c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</row>
    <row r="48" spans="1:93" s="3" customFormat="1" x14ac:dyDescent="0.25">
      <c r="A48" s="115" t="str">
        <f t="shared" si="3"/>
        <v>2021-2022September</v>
      </c>
      <c r="B48" s="106" t="s">
        <v>17</v>
      </c>
      <c r="C48" s="101" t="s">
        <v>1</v>
      </c>
      <c r="D48" s="101"/>
      <c r="E48" s="96">
        <f>SUM(G48:S48)</f>
        <v>0</v>
      </c>
      <c r="F48" s="232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96">
        <f t="shared" si="5"/>
        <v>0</v>
      </c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3"/>
      <c r="AL48" s="83"/>
      <c r="AM48" s="87"/>
      <c r="AN48" s="96">
        <f t="shared" si="6"/>
        <v>0</v>
      </c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96">
        <f t="shared" si="2"/>
        <v>0</v>
      </c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</row>
    <row r="49" spans="1:93" s="3" customFormat="1" x14ac:dyDescent="0.25">
      <c r="A49" s="116" t="str">
        <f t="shared" si="3"/>
        <v>2021-2022October</v>
      </c>
      <c r="B49" s="107" t="s">
        <v>17</v>
      </c>
      <c r="C49" s="103" t="s">
        <v>2</v>
      </c>
      <c r="D49" s="103"/>
      <c r="E49" s="97">
        <f t="shared" si="7"/>
        <v>0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97">
        <f t="shared" si="5"/>
        <v>0</v>
      </c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4"/>
      <c r="AL49" s="84"/>
      <c r="AM49" s="89"/>
      <c r="AN49" s="97">
        <f t="shared" si="6"/>
        <v>0</v>
      </c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97">
        <f t="shared" si="2"/>
        <v>0</v>
      </c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</row>
    <row r="50" spans="1:93" s="3" customFormat="1" x14ac:dyDescent="0.25">
      <c r="A50" s="116" t="str">
        <f t="shared" si="3"/>
        <v>2021-2022November</v>
      </c>
      <c r="B50" s="107" t="s">
        <v>17</v>
      </c>
      <c r="C50" s="103" t="s">
        <v>3</v>
      </c>
      <c r="D50" s="103"/>
      <c r="E50" s="97">
        <f t="shared" si="7"/>
        <v>0</v>
      </c>
      <c r="F50" s="233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97">
        <f t="shared" si="5"/>
        <v>0</v>
      </c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4"/>
      <c r="AL50" s="84"/>
      <c r="AM50" s="89"/>
      <c r="AN50" s="97">
        <f t="shared" si="6"/>
        <v>0</v>
      </c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97">
        <f t="shared" si="2"/>
        <v>0</v>
      </c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</row>
    <row r="51" spans="1:93" s="3" customFormat="1" x14ac:dyDescent="0.25">
      <c r="A51" s="116" t="str">
        <f t="shared" si="3"/>
        <v>2021-2022December</v>
      </c>
      <c r="B51" s="107" t="s">
        <v>17</v>
      </c>
      <c r="C51" s="103" t="s">
        <v>4</v>
      </c>
      <c r="D51" s="103"/>
      <c r="E51" s="97">
        <f t="shared" si="7"/>
        <v>0</v>
      </c>
      <c r="F51" s="233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97">
        <f t="shared" si="5"/>
        <v>0</v>
      </c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4"/>
      <c r="AL51" s="84"/>
      <c r="AM51" s="89"/>
      <c r="AN51" s="97">
        <f t="shared" si="6"/>
        <v>0</v>
      </c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97">
        <f t="shared" si="2"/>
        <v>0</v>
      </c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</row>
    <row r="52" spans="1:93" s="3" customFormat="1" x14ac:dyDescent="0.25">
      <c r="A52" s="116" t="str">
        <f t="shared" si="3"/>
        <v>2021-2022January</v>
      </c>
      <c r="B52" s="107" t="s">
        <v>17</v>
      </c>
      <c r="C52" s="103" t="s">
        <v>5</v>
      </c>
      <c r="D52" s="103"/>
      <c r="E52" s="97">
        <f t="shared" si="7"/>
        <v>0</v>
      </c>
      <c r="F52" s="233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97">
        <f t="shared" si="5"/>
        <v>0</v>
      </c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4"/>
      <c r="AL52" s="84"/>
      <c r="AM52" s="89"/>
      <c r="AN52" s="97">
        <f t="shared" si="6"/>
        <v>0</v>
      </c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97">
        <f>SUM(BY52:CK52)</f>
        <v>0</v>
      </c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</row>
    <row r="53" spans="1:93" s="3" customFormat="1" x14ac:dyDescent="0.25">
      <c r="A53" s="116" t="str">
        <f t="shared" si="3"/>
        <v>2021-2022February</v>
      </c>
      <c r="B53" s="107" t="s">
        <v>17</v>
      </c>
      <c r="C53" s="103" t="s">
        <v>6</v>
      </c>
      <c r="D53" s="103"/>
      <c r="E53" s="97">
        <f t="shared" si="7"/>
        <v>0</v>
      </c>
      <c r="F53" s="233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97">
        <f t="shared" si="5"/>
        <v>0</v>
      </c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4"/>
      <c r="AL53" s="84"/>
      <c r="AM53" s="89"/>
      <c r="AN53" s="97">
        <f t="shared" si="6"/>
        <v>0</v>
      </c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97">
        <f t="shared" si="2"/>
        <v>0</v>
      </c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</row>
    <row r="54" spans="1:93" s="3" customFormat="1" x14ac:dyDescent="0.25">
      <c r="A54" s="116" t="str">
        <f t="shared" si="3"/>
        <v>2021-2022March</v>
      </c>
      <c r="B54" s="107" t="s">
        <v>17</v>
      </c>
      <c r="C54" s="103" t="s">
        <v>7</v>
      </c>
      <c r="D54" s="103"/>
      <c r="E54" s="97">
        <f t="shared" si="7"/>
        <v>0</v>
      </c>
      <c r="F54" s="233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97">
        <f t="shared" si="5"/>
        <v>0</v>
      </c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4"/>
      <c r="AL54" s="84"/>
      <c r="AM54" s="89"/>
      <c r="AN54" s="97">
        <f t="shared" si="6"/>
        <v>0</v>
      </c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97">
        <f t="shared" si="2"/>
        <v>0</v>
      </c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</row>
    <row r="55" spans="1:93" s="3" customFormat="1" x14ac:dyDescent="0.25">
      <c r="A55" s="116" t="str">
        <f t="shared" si="3"/>
        <v>2021-2022April</v>
      </c>
      <c r="B55" s="107" t="s">
        <v>17</v>
      </c>
      <c r="C55" s="103" t="s">
        <v>8</v>
      </c>
      <c r="D55" s="103"/>
      <c r="E55" s="97">
        <f t="shared" si="7"/>
        <v>0</v>
      </c>
      <c r="F55" s="233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97">
        <f t="shared" si="5"/>
        <v>0</v>
      </c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4"/>
      <c r="AL55" s="84"/>
      <c r="AM55" s="89"/>
      <c r="AN55" s="97">
        <f t="shared" si="6"/>
        <v>0</v>
      </c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97">
        <f t="shared" si="2"/>
        <v>0</v>
      </c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</row>
    <row r="56" spans="1:93" s="3" customFormat="1" x14ac:dyDescent="0.25">
      <c r="A56" s="116" t="str">
        <f t="shared" si="3"/>
        <v>2021-2022May</v>
      </c>
      <c r="B56" s="107" t="s">
        <v>17</v>
      </c>
      <c r="C56" s="103" t="s">
        <v>9</v>
      </c>
      <c r="D56" s="103"/>
      <c r="E56" s="97">
        <f t="shared" si="7"/>
        <v>0</v>
      </c>
      <c r="F56" s="233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97">
        <f t="shared" si="5"/>
        <v>0</v>
      </c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4"/>
      <c r="AL56" s="84"/>
      <c r="AM56" s="89"/>
      <c r="AN56" s="97">
        <f t="shared" si="6"/>
        <v>0</v>
      </c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97">
        <f t="shared" si="2"/>
        <v>0</v>
      </c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</row>
    <row r="57" spans="1:93" s="3" customFormat="1" ht="15.75" thickBot="1" x14ac:dyDescent="0.3">
      <c r="A57" s="117" t="str">
        <f t="shared" si="3"/>
        <v>2021-2022June</v>
      </c>
      <c r="B57" s="108" t="s">
        <v>17</v>
      </c>
      <c r="C57" s="105" t="s">
        <v>10</v>
      </c>
      <c r="D57" s="105"/>
      <c r="E57" s="98">
        <f t="shared" si="7"/>
        <v>0</v>
      </c>
      <c r="F57" s="234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8">
        <f t="shared" si="5"/>
        <v>0</v>
      </c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85"/>
      <c r="AL57" s="85"/>
      <c r="AM57" s="91"/>
      <c r="AN57" s="98">
        <f t="shared" si="6"/>
        <v>0</v>
      </c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8">
        <f t="shared" si="2"/>
        <v>0</v>
      </c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</row>
    <row r="58" spans="1:93" s="3" customFormat="1" x14ac:dyDescent="0.25">
      <c r="A58" s="115" t="str">
        <f t="shared" si="3"/>
        <v>2022-2023September</v>
      </c>
      <c r="B58" s="106" t="s">
        <v>32</v>
      </c>
      <c r="C58" s="101" t="s">
        <v>1</v>
      </c>
      <c r="D58" s="101"/>
      <c r="E58" s="96">
        <f t="shared" si="7"/>
        <v>0</v>
      </c>
      <c r="F58" s="232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96">
        <f t="shared" si="5"/>
        <v>0</v>
      </c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3"/>
      <c r="AL58" s="83"/>
      <c r="AM58" s="87"/>
      <c r="AN58" s="96">
        <f t="shared" si="6"/>
        <v>0</v>
      </c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96">
        <f t="shared" si="2"/>
        <v>0</v>
      </c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</row>
    <row r="59" spans="1:93" s="3" customFormat="1" x14ac:dyDescent="0.25">
      <c r="A59" s="116" t="str">
        <f t="shared" si="3"/>
        <v>2022-2023October</v>
      </c>
      <c r="B59" s="107" t="s">
        <v>32</v>
      </c>
      <c r="C59" s="103" t="s">
        <v>2</v>
      </c>
      <c r="D59" s="103"/>
      <c r="E59" s="97">
        <f t="shared" si="7"/>
        <v>0</v>
      </c>
      <c r="F59" s="233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97">
        <f t="shared" si="5"/>
        <v>0</v>
      </c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4"/>
      <c r="AL59" s="84"/>
      <c r="AM59" s="89"/>
      <c r="AN59" s="97">
        <f t="shared" si="6"/>
        <v>0</v>
      </c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97">
        <f t="shared" si="2"/>
        <v>0</v>
      </c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</row>
    <row r="60" spans="1:93" s="3" customFormat="1" x14ac:dyDescent="0.25">
      <c r="A60" s="116" t="str">
        <f t="shared" si="3"/>
        <v>2022-2023November</v>
      </c>
      <c r="B60" s="107" t="s">
        <v>32</v>
      </c>
      <c r="C60" s="103" t="s">
        <v>3</v>
      </c>
      <c r="D60" s="103"/>
      <c r="E60" s="97">
        <f t="shared" si="7"/>
        <v>0</v>
      </c>
      <c r="F60" s="233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97">
        <f t="shared" si="5"/>
        <v>0</v>
      </c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4"/>
      <c r="AL60" s="84"/>
      <c r="AM60" s="89"/>
      <c r="AN60" s="97">
        <f t="shared" si="6"/>
        <v>0</v>
      </c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97">
        <f t="shared" si="2"/>
        <v>0</v>
      </c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</row>
    <row r="61" spans="1:93" s="3" customFormat="1" x14ac:dyDescent="0.25">
      <c r="A61" s="116" t="str">
        <f t="shared" si="3"/>
        <v>2022-2023December</v>
      </c>
      <c r="B61" s="107" t="s">
        <v>32</v>
      </c>
      <c r="C61" s="103" t="s">
        <v>4</v>
      </c>
      <c r="D61" s="103"/>
      <c r="E61" s="97">
        <f t="shared" si="7"/>
        <v>0</v>
      </c>
      <c r="F61" s="233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97">
        <f t="shared" si="5"/>
        <v>0</v>
      </c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4"/>
      <c r="AL61" s="84"/>
      <c r="AM61" s="89"/>
      <c r="AN61" s="97">
        <f t="shared" si="6"/>
        <v>0</v>
      </c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97">
        <f t="shared" si="2"/>
        <v>0</v>
      </c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</row>
    <row r="62" spans="1:93" s="3" customFormat="1" x14ac:dyDescent="0.25">
      <c r="A62" s="116" t="str">
        <f t="shared" si="3"/>
        <v>2022-2023January</v>
      </c>
      <c r="B62" s="107" t="s">
        <v>32</v>
      </c>
      <c r="C62" s="103" t="s">
        <v>5</v>
      </c>
      <c r="D62" s="103"/>
      <c r="E62" s="97">
        <f t="shared" si="7"/>
        <v>0</v>
      </c>
      <c r="F62" s="233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97">
        <f t="shared" si="5"/>
        <v>0</v>
      </c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4"/>
      <c r="AL62" s="84"/>
      <c r="AM62" s="89"/>
      <c r="AN62" s="97">
        <f t="shared" si="6"/>
        <v>0</v>
      </c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97">
        <f t="shared" si="2"/>
        <v>0</v>
      </c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</row>
    <row r="63" spans="1:93" s="3" customFormat="1" x14ac:dyDescent="0.25">
      <c r="A63" s="116" t="str">
        <f t="shared" si="3"/>
        <v>2022-2023February</v>
      </c>
      <c r="B63" s="107" t="s">
        <v>32</v>
      </c>
      <c r="C63" s="103" t="s">
        <v>6</v>
      </c>
      <c r="D63" s="103"/>
      <c r="E63" s="97">
        <f t="shared" si="7"/>
        <v>0</v>
      </c>
      <c r="F63" s="233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97">
        <f t="shared" si="5"/>
        <v>0</v>
      </c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4"/>
      <c r="AL63" s="84"/>
      <c r="AM63" s="89"/>
      <c r="AN63" s="97">
        <f t="shared" si="6"/>
        <v>0</v>
      </c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97">
        <f t="shared" si="2"/>
        <v>0</v>
      </c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</row>
    <row r="64" spans="1:93" s="3" customFormat="1" x14ac:dyDescent="0.25">
      <c r="A64" s="116" t="str">
        <f t="shared" si="3"/>
        <v>2022-2023March</v>
      </c>
      <c r="B64" s="107" t="s">
        <v>32</v>
      </c>
      <c r="C64" s="103" t="s">
        <v>7</v>
      </c>
      <c r="D64" s="103"/>
      <c r="E64" s="97">
        <f t="shared" si="7"/>
        <v>0</v>
      </c>
      <c r="F64" s="233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97">
        <f t="shared" si="5"/>
        <v>0</v>
      </c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4"/>
      <c r="AL64" s="84"/>
      <c r="AM64" s="89"/>
      <c r="AN64" s="97">
        <f t="shared" si="6"/>
        <v>0</v>
      </c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97">
        <f t="shared" si="2"/>
        <v>0</v>
      </c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</row>
    <row r="65" spans="1:93" s="3" customFormat="1" x14ac:dyDescent="0.25">
      <c r="A65" s="116" t="str">
        <f t="shared" si="3"/>
        <v>2022-2023April</v>
      </c>
      <c r="B65" s="107" t="s">
        <v>32</v>
      </c>
      <c r="C65" s="103" t="s">
        <v>8</v>
      </c>
      <c r="D65" s="103"/>
      <c r="E65" s="97">
        <f t="shared" si="7"/>
        <v>0</v>
      </c>
      <c r="F65" s="233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97">
        <f t="shared" si="5"/>
        <v>0</v>
      </c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4"/>
      <c r="AL65" s="84"/>
      <c r="AM65" s="89"/>
      <c r="AN65" s="97">
        <f t="shared" si="6"/>
        <v>0</v>
      </c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97">
        <f t="shared" si="2"/>
        <v>0</v>
      </c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</row>
    <row r="66" spans="1:93" s="3" customFormat="1" x14ac:dyDescent="0.25">
      <c r="A66" s="116" t="str">
        <f t="shared" si="3"/>
        <v>2022-2023May</v>
      </c>
      <c r="B66" s="107" t="s">
        <v>32</v>
      </c>
      <c r="C66" s="103" t="s">
        <v>9</v>
      </c>
      <c r="D66" s="103"/>
      <c r="E66" s="97">
        <f t="shared" si="7"/>
        <v>0</v>
      </c>
      <c r="F66" s="233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97">
        <f t="shared" si="5"/>
        <v>0</v>
      </c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4"/>
      <c r="AL66" s="84"/>
      <c r="AM66" s="89"/>
      <c r="AN66" s="97">
        <f t="shared" si="6"/>
        <v>0</v>
      </c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97">
        <f t="shared" si="2"/>
        <v>0</v>
      </c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</row>
    <row r="67" spans="1:93" ht="15.75" thickBot="1" x14ac:dyDescent="0.3">
      <c r="A67" s="117" t="str">
        <f t="shared" si="3"/>
        <v>2022-2023June</v>
      </c>
      <c r="B67" s="108" t="s">
        <v>32</v>
      </c>
      <c r="C67" s="105" t="s">
        <v>10</v>
      </c>
      <c r="D67" s="105"/>
      <c r="E67" s="98">
        <f t="shared" si="7"/>
        <v>0</v>
      </c>
      <c r="F67" s="234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8">
        <f t="shared" si="5"/>
        <v>0</v>
      </c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85"/>
      <c r="AL67" s="85"/>
      <c r="AM67" s="91"/>
      <c r="AN67" s="98">
        <f t="shared" si="6"/>
        <v>0</v>
      </c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8">
        <f t="shared" si="2"/>
        <v>0</v>
      </c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</row>
    <row r="68" spans="1:93" x14ac:dyDescent="0.25">
      <c r="A68" s="115" t="str">
        <f t="shared" si="3"/>
        <v>2023-2024September</v>
      </c>
      <c r="B68" s="106" t="s">
        <v>64</v>
      </c>
      <c r="C68" s="101" t="s">
        <v>1</v>
      </c>
      <c r="D68" s="101"/>
      <c r="E68" s="96">
        <f t="shared" si="7"/>
        <v>0</v>
      </c>
      <c r="F68" s="232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96">
        <f t="shared" si="5"/>
        <v>0</v>
      </c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3"/>
      <c r="AL68" s="83"/>
      <c r="AM68" s="87"/>
      <c r="AN68" s="96">
        <f t="shared" si="6"/>
        <v>0</v>
      </c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96">
        <f t="shared" si="2"/>
        <v>0</v>
      </c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</row>
    <row r="69" spans="1:93" x14ac:dyDescent="0.25">
      <c r="A69" s="116" t="str">
        <f t="shared" si="3"/>
        <v>2023-2024October</v>
      </c>
      <c r="B69" s="107" t="s">
        <v>64</v>
      </c>
      <c r="C69" s="103" t="s">
        <v>2</v>
      </c>
      <c r="D69" s="103"/>
      <c r="E69" s="97">
        <f t="shared" si="7"/>
        <v>0</v>
      </c>
      <c r="F69" s="233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97">
        <f t="shared" si="5"/>
        <v>0</v>
      </c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4"/>
      <c r="AL69" s="84"/>
      <c r="AM69" s="89"/>
      <c r="AN69" s="97">
        <f t="shared" si="6"/>
        <v>0</v>
      </c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97">
        <f t="shared" si="2"/>
        <v>0</v>
      </c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</row>
    <row r="70" spans="1:93" x14ac:dyDescent="0.25">
      <c r="A70" s="116" t="str">
        <f t="shared" si="3"/>
        <v>2023-2024November</v>
      </c>
      <c r="B70" s="107" t="s">
        <v>64</v>
      </c>
      <c r="C70" s="103" t="s">
        <v>3</v>
      </c>
      <c r="D70" s="103"/>
      <c r="E70" s="97">
        <f t="shared" si="7"/>
        <v>0</v>
      </c>
      <c r="F70" s="233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97">
        <f t="shared" si="5"/>
        <v>0</v>
      </c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4"/>
      <c r="AL70" s="84"/>
      <c r="AM70" s="89"/>
      <c r="AN70" s="97">
        <f t="shared" si="6"/>
        <v>0</v>
      </c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97">
        <f t="shared" si="2"/>
        <v>0</v>
      </c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</row>
    <row r="71" spans="1:93" x14ac:dyDescent="0.25">
      <c r="A71" s="116" t="str">
        <f t="shared" si="3"/>
        <v>2023-2024December</v>
      </c>
      <c r="B71" s="107" t="s">
        <v>64</v>
      </c>
      <c r="C71" s="103" t="s">
        <v>4</v>
      </c>
      <c r="D71" s="103"/>
      <c r="E71" s="97">
        <f t="shared" si="7"/>
        <v>0</v>
      </c>
      <c r="F71" s="233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97">
        <f t="shared" si="5"/>
        <v>0</v>
      </c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4"/>
      <c r="AL71" s="84"/>
      <c r="AM71" s="89"/>
      <c r="AN71" s="97">
        <f t="shared" si="6"/>
        <v>0</v>
      </c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97">
        <f t="shared" si="2"/>
        <v>0</v>
      </c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</row>
    <row r="72" spans="1:93" x14ac:dyDescent="0.25">
      <c r="A72" s="116" t="str">
        <f t="shared" si="3"/>
        <v>2023-2024January</v>
      </c>
      <c r="B72" s="107" t="s">
        <v>64</v>
      </c>
      <c r="C72" s="103" t="s">
        <v>5</v>
      </c>
      <c r="D72" s="103"/>
      <c r="E72" s="97">
        <f t="shared" ref="E72:E87" si="8">SUM(G72:S72)</f>
        <v>0</v>
      </c>
      <c r="F72" s="233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97">
        <f t="shared" si="5"/>
        <v>0</v>
      </c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4"/>
      <c r="AL72" s="84"/>
      <c r="AM72" s="89"/>
      <c r="AN72" s="97">
        <f t="shared" si="6"/>
        <v>0</v>
      </c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97">
        <f t="shared" ref="BX72:BX87" si="9">SUM(BY72:CK72)</f>
        <v>0</v>
      </c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</row>
    <row r="73" spans="1:93" x14ac:dyDescent="0.25">
      <c r="A73" s="116" t="str">
        <f t="shared" ref="A73:A136" si="10">B73&amp;C73</f>
        <v>2023-2024February</v>
      </c>
      <c r="B73" s="107" t="s">
        <v>64</v>
      </c>
      <c r="C73" s="103" t="s">
        <v>6</v>
      </c>
      <c r="D73" s="103"/>
      <c r="E73" s="97">
        <f t="shared" si="8"/>
        <v>0</v>
      </c>
      <c r="F73" s="233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97">
        <f t="shared" si="5"/>
        <v>0</v>
      </c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4"/>
      <c r="AL73" s="84"/>
      <c r="AM73" s="89"/>
      <c r="AN73" s="97">
        <f t="shared" si="6"/>
        <v>0</v>
      </c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97">
        <f t="shared" si="9"/>
        <v>0</v>
      </c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</row>
    <row r="74" spans="1:93" x14ac:dyDescent="0.25">
      <c r="A74" s="116" t="str">
        <f t="shared" si="10"/>
        <v>2023-2024March</v>
      </c>
      <c r="B74" s="107" t="s">
        <v>64</v>
      </c>
      <c r="C74" s="103" t="s">
        <v>7</v>
      </c>
      <c r="D74" s="103"/>
      <c r="E74" s="97">
        <f t="shared" si="8"/>
        <v>0</v>
      </c>
      <c r="F74" s="233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97">
        <f t="shared" si="5"/>
        <v>0</v>
      </c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4"/>
      <c r="AL74" s="84"/>
      <c r="AM74" s="89"/>
      <c r="AN74" s="97">
        <f t="shared" si="6"/>
        <v>0</v>
      </c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97">
        <f t="shared" si="9"/>
        <v>0</v>
      </c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</row>
    <row r="75" spans="1:93" x14ac:dyDescent="0.25">
      <c r="A75" s="116" t="str">
        <f t="shared" si="10"/>
        <v>2023-2024April</v>
      </c>
      <c r="B75" s="107" t="s">
        <v>64</v>
      </c>
      <c r="C75" s="103" t="s">
        <v>8</v>
      </c>
      <c r="D75" s="103"/>
      <c r="E75" s="97">
        <f t="shared" si="8"/>
        <v>0</v>
      </c>
      <c r="F75" s="233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97">
        <f t="shared" si="5"/>
        <v>0</v>
      </c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4"/>
      <c r="AL75" s="84"/>
      <c r="AM75" s="89"/>
      <c r="AN75" s="97">
        <f t="shared" si="6"/>
        <v>0</v>
      </c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97">
        <f t="shared" si="9"/>
        <v>0</v>
      </c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</row>
    <row r="76" spans="1:93" x14ac:dyDescent="0.25">
      <c r="A76" s="116" t="str">
        <f t="shared" si="10"/>
        <v>2023-2024May</v>
      </c>
      <c r="B76" s="107" t="s">
        <v>64</v>
      </c>
      <c r="C76" s="103" t="s">
        <v>9</v>
      </c>
      <c r="D76" s="103"/>
      <c r="E76" s="97">
        <f t="shared" si="8"/>
        <v>0</v>
      </c>
      <c r="F76" s="233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97">
        <f t="shared" si="5"/>
        <v>0</v>
      </c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4"/>
      <c r="AL76" s="84"/>
      <c r="AM76" s="89"/>
      <c r="AN76" s="97">
        <f t="shared" si="6"/>
        <v>0</v>
      </c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97">
        <f t="shared" si="9"/>
        <v>0</v>
      </c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</row>
    <row r="77" spans="1:93" ht="15.75" thickBot="1" x14ac:dyDescent="0.3">
      <c r="A77" s="117" t="str">
        <f t="shared" si="10"/>
        <v>2023-2024June</v>
      </c>
      <c r="B77" s="108" t="s">
        <v>64</v>
      </c>
      <c r="C77" s="105" t="s">
        <v>10</v>
      </c>
      <c r="D77" s="105"/>
      <c r="E77" s="98">
        <f t="shared" si="8"/>
        <v>0</v>
      </c>
      <c r="F77" s="234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8">
        <f t="shared" si="5"/>
        <v>0</v>
      </c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85"/>
      <c r="AL77" s="85"/>
      <c r="AM77" s="91"/>
      <c r="AN77" s="98">
        <f t="shared" si="6"/>
        <v>0</v>
      </c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8">
        <f t="shared" si="9"/>
        <v>0</v>
      </c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</row>
    <row r="78" spans="1:93" x14ac:dyDescent="0.25">
      <c r="A78" s="115" t="str">
        <f t="shared" si="10"/>
        <v>2024-2025September</v>
      </c>
      <c r="B78" s="106" t="s">
        <v>65</v>
      </c>
      <c r="C78" s="101" t="s">
        <v>1</v>
      </c>
      <c r="D78" s="203"/>
      <c r="E78" s="148">
        <f t="shared" si="8"/>
        <v>0</v>
      </c>
      <c r="F78" s="232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96">
        <f t="shared" si="5"/>
        <v>0</v>
      </c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3"/>
      <c r="AL78" s="83"/>
      <c r="AM78" s="87"/>
      <c r="AN78" s="96">
        <f t="shared" si="6"/>
        <v>0</v>
      </c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96">
        <f t="shared" si="9"/>
        <v>0</v>
      </c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</row>
    <row r="79" spans="1:93" x14ac:dyDescent="0.25">
      <c r="A79" s="116" t="str">
        <f t="shared" si="10"/>
        <v>2024-2025October</v>
      </c>
      <c r="B79" s="107" t="s">
        <v>65</v>
      </c>
      <c r="C79" s="103" t="s">
        <v>2</v>
      </c>
      <c r="D79" s="204"/>
      <c r="E79" s="149">
        <f t="shared" si="8"/>
        <v>0</v>
      </c>
      <c r="F79" s="233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97">
        <f t="shared" si="5"/>
        <v>0</v>
      </c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4"/>
      <c r="AL79" s="84"/>
      <c r="AM79" s="89"/>
      <c r="AN79" s="97">
        <f t="shared" si="6"/>
        <v>0</v>
      </c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97">
        <f t="shared" si="9"/>
        <v>0</v>
      </c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</row>
    <row r="80" spans="1:93" x14ac:dyDescent="0.25">
      <c r="A80" s="116" t="str">
        <f t="shared" si="10"/>
        <v>2024-2025November</v>
      </c>
      <c r="B80" s="107" t="s">
        <v>65</v>
      </c>
      <c r="C80" s="103" t="s">
        <v>3</v>
      </c>
      <c r="D80" s="204"/>
      <c r="E80" s="149">
        <f t="shared" si="8"/>
        <v>0</v>
      </c>
      <c r="F80" s="233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97">
        <f t="shared" si="5"/>
        <v>0</v>
      </c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4"/>
      <c r="AL80" s="84"/>
      <c r="AM80" s="89"/>
      <c r="AN80" s="97">
        <f t="shared" si="6"/>
        <v>0</v>
      </c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97">
        <f t="shared" si="9"/>
        <v>0</v>
      </c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</row>
    <row r="81" spans="1:93" x14ac:dyDescent="0.25">
      <c r="A81" s="116" t="str">
        <f t="shared" si="10"/>
        <v>2024-2025December</v>
      </c>
      <c r="B81" s="107" t="s">
        <v>65</v>
      </c>
      <c r="C81" s="103" t="s">
        <v>4</v>
      </c>
      <c r="D81" s="204"/>
      <c r="E81" s="149">
        <f t="shared" si="8"/>
        <v>0</v>
      </c>
      <c r="F81" s="233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97">
        <f t="shared" si="5"/>
        <v>0</v>
      </c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4"/>
      <c r="AL81" s="84"/>
      <c r="AM81" s="89"/>
      <c r="AN81" s="97">
        <f t="shared" si="6"/>
        <v>0</v>
      </c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97">
        <f t="shared" si="9"/>
        <v>0</v>
      </c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</row>
    <row r="82" spans="1:93" x14ac:dyDescent="0.25">
      <c r="A82" s="116" t="str">
        <f t="shared" si="10"/>
        <v>2024-2025January</v>
      </c>
      <c r="B82" s="107" t="s">
        <v>65</v>
      </c>
      <c r="C82" s="103" t="s">
        <v>5</v>
      </c>
      <c r="D82" s="204"/>
      <c r="E82" s="149">
        <f t="shared" si="8"/>
        <v>0</v>
      </c>
      <c r="F82" s="233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97">
        <f t="shared" si="5"/>
        <v>0</v>
      </c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4"/>
      <c r="AL82" s="84"/>
      <c r="AM82" s="89"/>
      <c r="AN82" s="97">
        <f t="shared" si="6"/>
        <v>0</v>
      </c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97">
        <f t="shared" si="9"/>
        <v>0</v>
      </c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</row>
    <row r="83" spans="1:93" x14ac:dyDescent="0.25">
      <c r="A83" s="116" t="str">
        <f t="shared" si="10"/>
        <v>2024-2025February</v>
      </c>
      <c r="B83" s="107" t="s">
        <v>65</v>
      </c>
      <c r="C83" s="103" t="s">
        <v>6</v>
      </c>
      <c r="D83" s="204"/>
      <c r="E83" s="149">
        <f t="shared" si="8"/>
        <v>0</v>
      </c>
      <c r="F83" s="233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97">
        <f t="shared" ref="T83:T92" si="11">SUM(U83:AM83)</f>
        <v>0</v>
      </c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4"/>
      <c r="AL83" s="84"/>
      <c r="AM83" s="89"/>
      <c r="AN83" s="97">
        <f t="shared" ref="AN83:AN92" si="12">SUM(AO83:BW83)</f>
        <v>0</v>
      </c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97">
        <f t="shared" si="9"/>
        <v>0</v>
      </c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</row>
    <row r="84" spans="1:93" x14ac:dyDescent="0.25">
      <c r="A84" s="116" t="str">
        <f t="shared" si="10"/>
        <v>2024-2025March</v>
      </c>
      <c r="B84" s="107" t="s">
        <v>65</v>
      </c>
      <c r="C84" s="103" t="s">
        <v>7</v>
      </c>
      <c r="D84" s="204"/>
      <c r="E84" s="149">
        <f t="shared" si="8"/>
        <v>0</v>
      </c>
      <c r="F84" s="233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97">
        <f t="shared" si="11"/>
        <v>0</v>
      </c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4"/>
      <c r="AL84" s="84"/>
      <c r="AM84" s="89"/>
      <c r="AN84" s="97">
        <f t="shared" si="12"/>
        <v>0</v>
      </c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97">
        <f t="shared" si="9"/>
        <v>0</v>
      </c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</row>
    <row r="85" spans="1:93" x14ac:dyDescent="0.25">
      <c r="A85" s="116" t="str">
        <f t="shared" si="10"/>
        <v>2024-2025April</v>
      </c>
      <c r="B85" s="107" t="s">
        <v>65</v>
      </c>
      <c r="C85" s="103" t="s">
        <v>8</v>
      </c>
      <c r="D85" s="204"/>
      <c r="E85" s="149">
        <f t="shared" si="8"/>
        <v>0</v>
      </c>
      <c r="F85" s="233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97">
        <f t="shared" si="11"/>
        <v>0</v>
      </c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4"/>
      <c r="AL85" s="84"/>
      <c r="AM85" s="89"/>
      <c r="AN85" s="97">
        <f t="shared" si="12"/>
        <v>0</v>
      </c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97">
        <f t="shared" si="9"/>
        <v>0</v>
      </c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</row>
    <row r="86" spans="1:93" x14ac:dyDescent="0.25">
      <c r="A86" s="116" t="str">
        <f t="shared" si="10"/>
        <v>2024-2025May</v>
      </c>
      <c r="B86" s="107" t="s">
        <v>65</v>
      </c>
      <c r="C86" s="103" t="s">
        <v>9</v>
      </c>
      <c r="D86" s="204"/>
      <c r="E86" s="149">
        <f t="shared" si="8"/>
        <v>0</v>
      </c>
      <c r="F86" s="233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97">
        <f t="shared" si="11"/>
        <v>0</v>
      </c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4"/>
      <c r="AL86" s="84"/>
      <c r="AM86" s="89"/>
      <c r="AN86" s="97">
        <f t="shared" si="12"/>
        <v>0</v>
      </c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97">
        <f t="shared" si="9"/>
        <v>0</v>
      </c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</row>
    <row r="87" spans="1:93" ht="15.75" thickBot="1" x14ac:dyDescent="0.3">
      <c r="A87" s="117" t="str">
        <f t="shared" si="10"/>
        <v>2024-2025June</v>
      </c>
      <c r="B87" s="108" t="s">
        <v>65</v>
      </c>
      <c r="C87" s="105" t="s">
        <v>10</v>
      </c>
      <c r="D87" s="205"/>
      <c r="E87" s="150">
        <f t="shared" si="8"/>
        <v>0</v>
      </c>
      <c r="F87" s="234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8">
        <f t="shared" si="11"/>
        <v>0</v>
      </c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85"/>
      <c r="AL87" s="85"/>
      <c r="AM87" s="91"/>
      <c r="AN87" s="98">
        <f t="shared" si="12"/>
        <v>0</v>
      </c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8">
        <f t="shared" si="9"/>
        <v>0</v>
      </c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</row>
    <row r="88" spans="1:93" x14ac:dyDescent="0.25">
      <c r="A88" s="197" t="str">
        <f t="shared" si="10"/>
        <v>2025-2026September</v>
      </c>
      <c r="B88" s="197" t="s">
        <v>147</v>
      </c>
      <c r="C88" s="206" t="s">
        <v>1</v>
      </c>
      <c r="D88" s="203"/>
      <c r="E88" s="148">
        <f t="shared" ref="E88:E137" si="13">SUM(G88:S88)</f>
        <v>0</v>
      </c>
      <c r="F88" s="232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96">
        <f t="shared" si="11"/>
        <v>0</v>
      </c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3"/>
      <c r="AL88" s="83"/>
      <c r="AM88" s="87"/>
      <c r="AN88" s="96">
        <f t="shared" si="12"/>
        <v>0</v>
      </c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96">
        <f t="shared" ref="BX88:BX137" si="14">SUM(BY88:CK88)</f>
        <v>0</v>
      </c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</row>
    <row r="89" spans="1:93" x14ac:dyDescent="0.25">
      <c r="A89" s="199" t="str">
        <f t="shared" si="10"/>
        <v>2025-2026October</v>
      </c>
      <c r="B89" s="199" t="s">
        <v>147</v>
      </c>
      <c r="C89" s="196" t="s">
        <v>2</v>
      </c>
      <c r="D89" s="204"/>
      <c r="E89" s="149">
        <f t="shared" si="13"/>
        <v>0</v>
      </c>
      <c r="F89" s="233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97">
        <f t="shared" si="11"/>
        <v>0</v>
      </c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4"/>
      <c r="AL89" s="84"/>
      <c r="AM89" s="89"/>
      <c r="AN89" s="97">
        <f t="shared" si="12"/>
        <v>0</v>
      </c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97">
        <f t="shared" si="14"/>
        <v>0</v>
      </c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</row>
    <row r="90" spans="1:93" x14ac:dyDescent="0.25">
      <c r="A90" s="199" t="str">
        <f t="shared" si="10"/>
        <v>2025-2026November</v>
      </c>
      <c r="B90" s="199" t="s">
        <v>147</v>
      </c>
      <c r="C90" s="196" t="s">
        <v>3</v>
      </c>
      <c r="D90" s="204"/>
      <c r="E90" s="149">
        <f t="shared" si="13"/>
        <v>0</v>
      </c>
      <c r="F90" s="233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97">
        <f t="shared" si="11"/>
        <v>0</v>
      </c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4"/>
      <c r="AL90" s="84"/>
      <c r="AM90" s="89"/>
      <c r="AN90" s="97">
        <f t="shared" si="12"/>
        <v>0</v>
      </c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97">
        <f t="shared" si="14"/>
        <v>0</v>
      </c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</row>
    <row r="91" spans="1:93" x14ac:dyDescent="0.25">
      <c r="A91" s="199" t="str">
        <f t="shared" si="10"/>
        <v>2025-2026December</v>
      </c>
      <c r="B91" s="199" t="s">
        <v>147</v>
      </c>
      <c r="C91" s="196" t="s">
        <v>4</v>
      </c>
      <c r="D91" s="204"/>
      <c r="E91" s="149">
        <f t="shared" si="13"/>
        <v>0</v>
      </c>
      <c r="F91" s="233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97">
        <f t="shared" si="11"/>
        <v>0</v>
      </c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4"/>
      <c r="AL91" s="84"/>
      <c r="AM91" s="89"/>
      <c r="AN91" s="97">
        <f t="shared" si="12"/>
        <v>0</v>
      </c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97">
        <f t="shared" si="14"/>
        <v>0</v>
      </c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</row>
    <row r="92" spans="1:93" x14ac:dyDescent="0.25">
      <c r="A92" s="199" t="str">
        <f t="shared" si="10"/>
        <v>2025-2026January</v>
      </c>
      <c r="B92" s="199" t="s">
        <v>147</v>
      </c>
      <c r="C92" s="196" t="s">
        <v>5</v>
      </c>
      <c r="D92" s="204"/>
      <c r="E92" s="149">
        <f t="shared" si="13"/>
        <v>0</v>
      </c>
      <c r="F92" s="233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97">
        <f t="shared" si="11"/>
        <v>0</v>
      </c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4"/>
      <c r="AL92" s="84"/>
      <c r="AM92" s="89"/>
      <c r="AN92" s="97">
        <f t="shared" si="12"/>
        <v>0</v>
      </c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97">
        <f t="shared" si="14"/>
        <v>0</v>
      </c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</row>
    <row r="93" spans="1:93" x14ac:dyDescent="0.25">
      <c r="A93" s="199" t="str">
        <f t="shared" si="10"/>
        <v>2025-2026February</v>
      </c>
      <c r="B93" s="199" t="s">
        <v>147</v>
      </c>
      <c r="C93" s="196" t="s">
        <v>6</v>
      </c>
      <c r="D93" s="204"/>
      <c r="E93" s="149">
        <f t="shared" si="13"/>
        <v>0</v>
      </c>
      <c r="F93" s="233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97">
        <f t="shared" ref="T93:T137" si="15">SUM(U93:AM93)</f>
        <v>0</v>
      </c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4"/>
      <c r="AL93" s="84"/>
      <c r="AM93" s="89"/>
      <c r="AN93" s="97">
        <f t="shared" ref="AN93:AN137" si="16">SUM(AO93:BW93)</f>
        <v>0</v>
      </c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97">
        <f t="shared" si="14"/>
        <v>0</v>
      </c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</row>
    <row r="94" spans="1:93" x14ac:dyDescent="0.25">
      <c r="A94" s="199" t="str">
        <f t="shared" si="10"/>
        <v>2025-2026March</v>
      </c>
      <c r="B94" s="199" t="s">
        <v>147</v>
      </c>
      <c r="C94" s="196" t="s">
        <v>7</v>
      </c>
      <c r="D94" s="204"/>
      <c r="E94" s="149">
        <f t="shared" si="13"/>
        <v>0</v>
      </c>
      <c r="F94" s="233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97">
        <f t="shared" si="15"/>
        <v>0</v>
      </c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4"/>
      <c r="AL94" s="84"/>
      <c r="AM94" s="89"/>
      <c r="AN94" s="97">
        <f t="shared" si="16"/>
        <v>0</v>
      </c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97">
        <f t="shared" si="14"/>
        <v>0</v>
      </c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</row>
    <row r="95" spans="1:93" x14ac:dyDescent="0.25">
      <c r="A95" s="199" t="str">
        <f t="shared" si="10"/>
        <v>2025-2026April</v>
      </c>
      <c r="B95" s="199" t="s">
        <v>147</v>
      </c>
      <c r="C95" s="196" t="s">
        <v>8</v>
      </c>
      <c r="D95" s="204"/>
      <c r="E95" s="149">
        <f t="shared" si="13"/>
        <v>0</v>
      </c>
      <c r="F95" s="233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97">
        <f t="shared" si="15"/>
        <v>0</v>
      </c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4"/>
      <c r="AL95" s="84"/>
      <c r="AM95" s="89"/>
      <c r="AN95" s="97">
        <f t="shared" si="16"/>
        <v>0</v>
      </c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97">
        <f t="shared" si="14"/>
        <v>0</v>
      </c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</row>
    <row r="96" spans="1:93" x14ac:dyDescent="0.25">
      <c r="A96" s="199" t="str">
        <f t="shared" si="10"/>
        <v>2025-2026May</v>
      </c>
      <c r="B96" s="199" t="s">
        <v>147</v>
      </c>
      <c r="C96" s="196" t="s">
        <v>9</v>
      </c>
      <c r="D96" s="204"/>
      <c r="E96" s="149">
        <f t="shared" si="13"/>
        <v>0</v>
      </c>
      <c r="F96" s="233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97">
        <f t="shared" si="15"/>
        <v>0</v>
      </c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4"/>
      <c r="AL96" s="84"/>
      <c r="AM96" s="89"/>
      <c r="AN96" s="97">
        <f t="shared" si="16"/>
        <v>0</v>
      </c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97">
        <f t="shared" si="14"/>
        <v>0</v>
      </c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</row>
    <row r="97" spans="1:93" ht="15.75" thickBot="1" x14ac:dyDescent="0.3">
      <c r="A97" s="201" t="str">
        <f t="shared" si="10"/>
        <v>2025-2026June</v>
      </c>
      <c r="B97" s="201" t="s">
        <v>147</v>
      </c>
      <c r="C97" s="207" t="s">
        <v>10</v>
      </c>
      <c r="D97" s="205"/>
      <c r="E97" s="150">
        <f t="shared" si="13"/>
        <v>0</v>
      </c>
      <c r="F97" s="234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8">
        <f t="shared" si="15"/>
        <v>0</v>
      </c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85"/>
      <c r="AL97" s="85"/>
      <c r="AM97" s="91"/>
      <c r="AN97" s="98">
        <f t="shared" si="16"/>
        <v>0</v>
      </c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8">
        <f t="shared" si="14"/>
        <v>0</v>
      </c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</row>
    <row r="98" spans="1:93" x14ac:dyDescent="0.25">
      <c r="A98" s="197" t="str">
        <f t="shared" si="10"/>
        <v>2026-2027September</v>
      </c>
      <c r="B98" s="197" t="s">
        <v>148</v>
      </c>
      <c r="C98" s="206" t="s">
        <v>1</v>
      </c>
      <c r="D98" s="203"/>
      <c r="E98" s="148">
        <f t="shared" si="13"/>
        <v>0</v>
      </c>
      <c r="F98" s="232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96">
        <f t="shared" si="15"/>
        <v>0</v>
      </c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3"/>
      <c r="AL98" s="83"/>
      <c r="AM98" s="87"/>
      <c r="AN98" s="96">
        <f t="shared" si="16"/>
        <v>0</v>
      </c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96">
        <f t="shared" si="14"/>
        <v>0</v>
      </c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</row>
    <row r="99" spans="1:93" x14ac:dyDescent="0.25">
      <c r="A99" s="199" t="str">
        <f t="shared" si="10"/>
        <v>2026-2027October</v>
      </c>
      <c r="B99" s="199" t="s">
        <v>148</v>
      </c>
      <c r="C99" s="196" t="s">
        <v>2</v>
      </c>
      <c r="D99" s="204"/>
      <c r="E99" s="149">
        <f t="shared" si="13"/>
        <v>0</v>
      </c>
      <c r="F99" s="233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97">
        <f t="shared" si="15"/>
        <v>0</v>
      </c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4"/>
      <c r="AL99" s="84"/>
      <c r="AM99" s="89"/>
      <c r="AN99" s="97">
        <f t="shared" si="16"/>
        <v>0</v>
      </c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97">
        <f t="shared" si="14"/>
        <v>0</v>
      </c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</row>
    <row r="100" spans="1:93" x14ac:dyDescent="0.25">
      <c r="A100" s="199" t="str">
        <f t="shared" si="10"/>
        <v>2026-2027November</v>
      </c>
      <c r="B100" s="199" t="s">
        <v>148</v>
      </c>
      <c r="C100" s="196" t="s">
        <v>3</v>
      </c>
      <c r="D100" s="204"/>
      <c r="E100" s="149">
        <f t="shared" si="13"/>
        <v>0</v>
      </c>
      <c r="F100" s="233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97">
        <f t="shared" si="15"/>
        <v>0</v>
      </c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4"/>
      <c r="AL100" s="84"/>
      <c r="AM100" s="89"/>
      <c r="AN100" s="97">
        <f t="shared" si="16"/>
        <v>0</v>
      </c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97">
        <f t="shared" si="14"/>
        <v>0</v>
      </c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</row>
    <row r="101" spans="1:93" x14ac:dyDescent="0.25">
      <c r="A101" s="199" t="str">
        <f t="shared" si="10"/>
        <v>2026-2027December</v>
      </c>
      <c r="B101" s="199" t="s">
        <v>148</v>
      </c>
      <c r="C101" s="196" t="s">
        <v>4</v>
      </c>
      <c r="D101" s="204"/>
      <c r="E101" s="149">
        <f t="shared" si="13"/>
        <v>0</v>
      </c>
      <c r="F101" s="233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97">
        <f t="shared" si="15"/>
        <v>0</v>
      </c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4"/>
      <c r="AL101" s="84"/>
      <c r="AM101" s="89"/>
      <c r="AN101" s="97">
        <f t="shared" si="16"/>
        <v>0</v>
      </c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97">
        <f t="shared" si="14"/>
        <v>0</v>
      </c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</row>
    <row r="102" spans="1:93" x14ac:dyDescent="0.25">
      <c r="A102" s="199" t="str">
        <f t="shared" si="10"/>
        <v>2026-2027January</v>
      </c>
      <c r="B102" s="199" t="s">
        <v>148</v>
      </c>
      <c r="C102" s="196" t="s">
        <v>5</v>
      </c>
      <c r="D102" s="204"/>
      <c r="E102" s="149">
        <f t="shared" si="13"/>
        <v>0</v>
      </c>
      <c r="F102" s="233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97">
        <f t="shared" si="15"/>
        <v>0</v>
      </c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4"/>
      <c r="AL102" s="84"/>
      <c r="AM102" s="89"/>
      <c r="AN102" s="97">
        <f t="shared" si="16"/>
        <v>0</v>
      </c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97">
        <f t="shared" si="14"/>
        <v>0</v>
      </c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</row>
    <row r="103" spans="1:93" x14ac:dyDescent="0.25">
      <c r="A103" s="199" t="str">
        <f t="shared" si="10"/>
        <v>2026-2027February</v>
      </c>
      <c r="B103" s="199" t="s">
        <v>148</v>
      </c>
      <c r="C103" s="196" t="s">
        <v>6</v>
      </c>
      <c r="D103" s="204"/>
      <c r="E103" s="149">
        <f t="shared" si="13"/>
        <v>0</v>
      </c>
      <c r="F103" s="233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97">
        <f t="shared" si="15"/>
        <v>0</v>
      </c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4"/>
      <c r="AL103" s="84"/>
      <c r="AM103" s="89"/>
      <c r="AN103" s="97">
        <f t="shared" si="16"/>
        <v>0</v>
      </c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97">
        <f t="shared" si="14"/>
        <v>0</v>
      </c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</row>
    <row r="104" spans="1:93" x14ac:dyDescent="0.25">
      <c r="A104" s="199" t="str">
        <f t="shared" si="10"/>
        <v>2026-2027March</v>
      </c>
      <c r="B104" s="199" t="s">
        <v>148</v>
      </c>
      <c r="C104" s="196" t="s">
        <v>7</v>
      </c>
      <c r="D104" s="204"/>
      <c r="E104" s="149">
        <f t="shared" si="13"/>
        <v>0</v>
      </c>
      <c r="F104" s="233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97">
        <f t="shared" si="15"/>
        <v>0</v>
      </c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4"/>
      <c r="AL104" s="84"/>
      <c r="AM104" s="89"/>
      <c r="AN104" s="97">
        <f t="shared" si="16"/>
        <v>0</v>
      </c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97">
        <f t="shared" si="14"/>
        <v>0</v>
      </c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</row>
    <row r="105" spans="1:93" x14ac:dyDescent="0.25">
      <c r="A105" s="199" t="str">
        <f t="shared" si="10"/>
        <v>2026-2027April</v>
      </c>
      <c r="B105" s="199" t="s">
        <v>148</v>
      </c>
      <c r="C105" s="196" t="s">
        <v>8</v>
      </c>
      <c r="D105" s="204"/>
      <c r="E105" s="149">
        <f t="shared" si="13"/>
        <v>0</v>
      </c>
      <c r="F105" s="233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97">
        <f t="shared" si="15"/>
        <v>0</v>
      </c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4"/>
      <c r="AL105" s="84"/>
      <c r="AM105" s="89"/>
      <c r="AN105" s="97">
        <f t="shared" si="16"/>
        <v>0</v>
      </c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97">
        <f t="shared" si="14"/>
        <v>0</v>
      </c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</row>
    <row r="106" spans="1:93" x14ac:dyDescent="0.25">
      <c r="A106" s="199" t="str">
        <f t="shared" si="10"/>
        <v>2026-2027May</v>
      </c>
      <c r="B106" s="199" t="s">
        <v>148</v>
      </c>
      <c r="C106" s="196" t="s">
        <v>9</v>
      </c>
      <c r="D106" s="204"/>
      <c r="E106" s="149">
        <f t="shared" si="13"/>
        <v>0</v>
      </c>
      <c r="F106" s="233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97">
        <f t="shared" si="15"/>
        <v>0</v>
      </c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4"/>
      <c r="AL106" s="84"/>
      <c r="AM106" s="89"/>
      <c r="AN106" s="97">
        <f t="shared" si="16"/>
        <v>0</v>
      </c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97">
        <f t="shared" si="14"/>
        <v>0</v>
      </c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</row>
    <row r="107" spans="1:93" ht="15.75" thickBot="1" x14ac:dyDescent="0.3">
      <c r="A107" s="201" t="str">
        <f t="shared" si="10"/>
        <v>2026-2027June</v>
      </c>
      <c r="B107" s="201" t="s">
        <v>148</v>
      </c>
      <c r="C107" s="207" t="s">
        <v>10</v>
      </c>
      <c r="D107" s="205"/>
      <c r="E107" s="150">
        <f t="shared" si="13"/>
        <v>0</v>
      </c>
      <c r="F107" s="234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8">
        <f t="shared" si="15"/>
        <v>0</v>
      </c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85"/>
      <c r="AL107" s="85"/>
      <c r="AM107" s="91"/>
      <c r="AN107" s="98">
        <f t="shared" si="16"/>
        <v>0</v>
      </c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8">
        <f t="shared" si="14"/>
        <v>0</v>
      </c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</row>
    <row r="108" spans="1:93" x14ac:dyDescent="0.25">
      <c r="A108" s="197" t="str">
        <f t="shared" si="10"/>
        <v>2027-2028September</v>
      </c>
      <c r="B108" s="197" t="s">
        <v>149</v>
      </c>
      <c r="C108" s="206" t="s">
        <v>1</v>
      </c>
      <c r="D108" s="203"/>
      <c r="E108" s="148">
        <f t="shared" si="13"/>
        <v>0</v>
      </c>
      <c r="F108" s="232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96">
        <f t="shared" si="15"/>
        <v>0</v>
      </c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3"/>
      <c r="AL108" s="83"/>
      <c r="AM108" s="87"/>
      <c r="AN108" s="96">
        <f t="shared" si="16"/>
        <v>0</v>
      </c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96">
        <f t="shared" si="14"/>
        <v>0</v>
      </c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</row>
    <row r="109" spans="1:93" x14ac:dyDescent="0.25">
      <c r="A109" s="199" t="str">
        <f t="shared" si="10"/>
        <v>2027-2028October</v>
      </c>
      <c r="B109" s="199" t="s">
        <v>149</v>
      </c>
      <c r="C109" s="196" t="s">
        <v>2</v>
      </c>
      <c r="D109" s="204"/>
      <c r="E109" s="149">
        <f t="shared" si="13"/>
        <v>0</v>
      </c>
      <c r="F109" s="233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97">
        <f t="shared" si="15"/>
        <v>0</v>
      </c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4"/>
      <c r="AL109" s="84"/>
      <c r="AM109" s="89"/>
      <c r="AN109" s="97">
        <f t="shared" si="16"/>
        <v>0</v>
      </c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97">
        <f t="shared" si="14"/>
        <v>0</v>
      </c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</row>
    <row r="110" spans="1:93" x14ac:dyDescent="0.25">
      <c r="A110" s="199" t="str">
        <f t="shared" si="10"/>
        <v>2027-2028November</v>
      </c>
      <c r="B110" s="199" t="s">
        <v>149</v>
      </c>
      <c r="C110" s="196" t="s">
        <v>3</v>
      </c>
      <c r="D110" s="204"/>
      <c r="E110" s="149">
        <f t="shared" si="13"/>
        <v>0</v>
      </c>
      <c r="F110" s="233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97">
        <f t="shared" si="15"/>
        <v>0</v>
      </c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4"/>
      <c r="AL110" s="84"/>
      <c r="AM110" s="89"/>
      <c r="AN110" s="97">
        <f t="shared" si="16"/>
        <v>0</v>
      </c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97">
        <f t="shared" si="14"/>
        <v>0</v>
      </c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</row>
    <row r="111" spans="1:93" x14ac:dyDescent="0.25">
      <c r="A111" s="199" t="str">
        <f t="shared" si="10"/>
        <v>2027-2028December</v>
      </c>
      <c r="B111" s="199" t="s">
        <v>149</v>
      </c>
      <c r="C111" s="196" t="s">
        <v>4</v>
      </c>
      <c r="D111" s="204"/>
      <c r="E111" s="149">
        <f t="shared" si="13"/>
        <v>0</v>
      </c>
      <c r="F111" s="233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97">
        <f t="shared" si="15"/>
        <v>0</v>
      </c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4"/>
      <c r="AL111" s="84"/>
      <c r="AM111" s="89"/>
      <c r="AN111" s="97">
        <f t="shared" si="16"/>
        <v>0</v>
      </c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97">
        <f t="shared" si="14"/>
        <v>0</v>
      </c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</row>
    <row r="112" spans="1:93" x14ac:dyDescent="0.25">
      <c r="A112" s="199" t="str">
        <f t="shared" si="10"/>
        <v>2027-2028January</v>
      </c>
      <c r="B112" s="199" t="s">
        <v>149</v>
      </c>
      <c r="C112" s="196" t="s">
        <v>5</v>
      </c>
      <c r="D112" s="204"/>
      <c r="E112" s="149">
        <f t="shared" si="13"/>
        <v>0</v>
      </c>
      <c r="F112" s="233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97">
        <f t="shared" si="15"/>
        <v>0</v>
      </c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4"/>
      <c r="AL112" s="84"/>
      <c r="AM112" s="89"/>
      <c r="AN112" s="97">
        <f t="shared" si="16"/>
        <v>0</v>
      </c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97">
        <f t="shared" si="14"/>
        <v>0</v>
      </c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</row>
    <row r="113" spans="1:93" x14ac:dyDescent="0.25">
      <c r="A113" s="199" t="str">
        <f t="shared" si="10"/>
        <v>2027-2028February</v>
      </c>
      <c r="B113" s="199" t="s">
        <v>149</v>
      </c>
      <c r="C113" s="196" t="s">
        <v>6</v>
      </c>
      <c r="D113" s="204"/>
      <c r="E113" s="149">
        <f t="shared" si="13"/>
        <v>0</v>
      </c>
      <c r="F113" s="233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97">
        <f t="shared" si="15"/>
        <v>0</v>
      </c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4"/>
      <c r="AL113" s="84"/>
      <c r="AM113" s="89"/>
      <c r="AN113" s="97">
        <f t="shared" si="16"/>
        <v>0</v>
      </c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97">
        <f t="shared" si="14"/>
        <v>0</v>
      </c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</row>
    <row r="114" spans="1:93" x14ac:dyDescent="0.25">
      <c r="A114" s="199" t="str">
        <f t="shared" si="10"/>
        <v>2027-2028March</v>
      </c>
      <c r="B114" s="199" t="s">
        <v>149</v>
      </c>
      <c r="C114" s="196" t="s">
        <v>7</v>
      </c>
      <c r="D114" s="204"/>
      <c r="E114" s="149">
        <f t="shared" si="13"/>
        <v>0</v>
      </c>
      <c r="F114" s="233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97">
        <f t="shared" si="15"/>
        <v>0</v>
      </c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4"/>
      <c r="AL114" s="84"/>
      <c r="AM114" s="89"/>
      <c r="AN114" s="97">
        <f t="shared" si="16"/>
        <v>0</v>
      </c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97">
        <f t="shared" si="14"/>
        <v>0</v>
      </c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</row>
    <row r="115" spans="1:93" x14ac:dyDescent="0.25">
      <c r="A115" s="199" t="str">
        <f t="shared" si="10"/>
        <v>2027-2028April</v>
      </c>
      <c r="B115" s="199" t="s">
        <v>149</v>
      </c>
      <c r="C115" s="196" t="s">
        <v>8</v>
      </c>
      <c r="D115" s="204"/>
      <c r="E115" s="149">
        <f t="shared" si="13"/>
        <v>0</v>
      </c>
      <c r="F115" s="233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97">
        <f t="shared" si="15"/>
        <v>0</v>
      </c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4"/>
      <c r="AL115" s="84"/>
      <c r="AM115" s="89"/>
      <c r="AN115" s="97">
        <f t="shared" si="16"/>
        <v>0</v>
      </c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97">
        <f t="shared" si="14"/>
        <v>0</v>
      </c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</row>
    <row r="116" spans="1:93" x14ac:dyDescent="0.25">
      <c r="A116" s="199" t="str">
        <f t="shared" si="10"/>
        <v>2027-2028May</v>
      </c>
      <c r="B116" s="199" t="s">
        <v>149</v>
      </c>
      <c r="C116" s="196" t="s">
        <v>9</v>
      </c>
      <c r="D116" s="204"/>
      <c r="E116" s="149">
        <f t="shared" si="13"/>
        <v>0</v>
      </c>
      <c r="F116" s="233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97">
        <f t="shared" si="15"/>
        <v>0</v>
      </c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4"/>
      <c r="AL116" s="84"/>
      <c r="AM116" s="89"/>
      <c r="AN116" s="97">
        <f t="shared" si="16"/>
        <v>0</v>
      </c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97">
        <f t="shared" si="14"/>
        <v>0</v>
      </c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</row>
    <row r="117" spans="1:93" ht="15.75" thickBot="1" x14ac:dyDescent="0.3">
      <c r="A117" s="201" t="str">
        <f t="shared" si="10"/>
        <v>2027-2028June</v>
      </c>
      <c r="B117" s="201" t="s">
        <v>149</v>
      </c>
      <c r="C117" s="207" t="s">
        <v>10</v>
      </c>
      <c r="D117" s="205"/>
      <c r="E117" s="150">
        <f t="shared" si="13"/>
        <v>0</v>
      </c>
      <c r="F117" s="234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8">
        <f t="shared" si="15"/>
        <v>0</v>
      </c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85"/>
      <c r="AL117" s="85"/>
      <c r="AM117" s="91"/>
      <c r="AN117" s="98">
        <f t="shared" si="16"/>
        <v>0</v>
      </c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8">
        <f t="shared" si="14"/>
        <v>0</v>
      </c>
      <c r="BY117" s="90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</row>
    <row r="118" spans="1:93" x14ac:dyDescent="0.25">
      <c r="A118" s="197" t="str">
        <f t="shared" si="10"/>
        <v>2028-2029September</v>
      </c>
      <c r="B118" s="197" t="s">
        <v>150</v>
      </c>
      <c r="C118" s="206" t="s">
        <v>1</v>
      </c>
      <c r="D118" s="203"/>
      <c r="E118" s="148">
        <f t="shared" si="13"/>
        <v>0</v>
      </c>
      <c r="F118" s="232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96">
        <f t="shared" si="15"/>
        <v>0</v>
      </c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3"/>
      <c r="AL118" s="83"/>
      <c r="AM118" s="87"/>
      <c r="AN118" s="96">
        <f t="shared" si="16"/>
        <v>0</v>
      </c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96">
        <f t="shared" si="14"/>
        <v>0</v>
      </c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</row>
    <row r="119" spans="1:93" x14ac:dyDescent="0.25">
      <c r="A119" s="199" t="str">
        <f t="shared" si="10"/>
        <v>2028-2029October</v>
      </c>
      <c r="B119" s="199" t="s">
        <v>150</v>
      </c>
      <c r="C119" s="196" t="s">
        <v>2</v>
      </c>
      <c r="D119" s="204"/>
      <c r="E119" s="149">
        <f t="shared" si="13"/>
        <v>0</v>
      </c>
      <c r="F119" s="233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97">
        <f t="shared" si="15"/>
        <v>0</v>
      </c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4"/>
      <c r="AL119" s="84"/>
      <c r="AM119" s="89"/>
      <c r="AN119" s="97">
        <f t="shared" si="16"/>
        <v>0</v>
      </c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97">
        <f t="shared" si="14"/>
        <v>0</v>
      </c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</row>
    <row r="120" spans="1:93" x14ac:dyDescent="0.25">
      <c r="A120" s="199" t="str">
        <f t="shared" si="10"/>
        <v>2028-2029November</v>
      </c>
      <c r="B120" s="199" t="s">
        <v>150</v>
      </c>
      <c r="C120" s="196" t="s">
        <v>3</v>
      </c>
      <c r="D120" s="204"/>
      <c r="E120" s="149">
        <f t="shared" si="13"/>
        <v>0</v>
      </c>
      <c r="F120" s="233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97">
        <f t="shared" si="15"/>
        <v>0</v>
      </c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4"/>
      <c r="AL120" s="84"/>
      <c r="AM120" s="89"/>
      <c r="AN120" s="97">
        <f t="shared" si="16"/>
        <v>0</v>
      </c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97">
        <f t="shared" si="14"/>
        <v>0</v>
      </c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</row>
    <row r="121" spans="1:93" x14ac:dyDescent="0.25">
      <c r="A121" s="199" t="str">
        <f t="shared" si="10"/>
        <v>2028-2029December</v>
      </c>
      <c r="B121" s="199" t="s">
        <v>150</v>
      </c>
      <c r="C121" s="196" t="s">
        <v>4</v>
      </c>
      <c r="D121" s="204"/>
      <c r="E121" s="149">
        <f t="shared" si="13"/>
        <v>0</v>
      </c>
      <c r="F121" s="233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97">
        <f t="shared" si="15"/>
        <v>0</v>
      </c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4"/>
      <c r="AL121" s="84"/>
      <c r="AM121" s="89"/>
      <c r="AN121" s="97">
        <f t="shared" si="16"/>
        <v>0</v>
      </c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97">
        <f t="shared" si="14"/>
        <v>0</v>
      </c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</row>
    <row r="122" spans="1:93" x14ac:dyDescent="0.25">
      <c r="A122" s="199" t="str">
        <f t="shared" si="10"/>
        <v>2028-2029January</v>
      </c>
      <c r="B122" s="199" t="s">
        <v>150</v>
      </c>
      <c r="C122" s="196" t="s">
        <v>5</v>
      </c>
      <c r="D122" s="204"/>
      <c r="E122" s="149">
        <f t="shared" si="13"/>
        <v>0</v>
      </c>
      <c r="F122" s="233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97">
        <f t="shared" si="15"/>
        <v>0</v>
      </c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4"/>
      <c r="AL122" s="84"/>
      <c r="AM122" s="89"/>
      <c r="AN122" s="97">
        <f t="shared" si="16"/>
        <v>0</v>
      </c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97">
        <f t="shared" si="14"/>
        <v>0</v>
      </c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</row>
    <row r="123" spans="1:93" x14ac:dyDescent="0.25">
      <c r="A123" s="199" t="str">
        <f t="shared" si="10"/>
        <v>2028-2029February</v>
      </c>
      <c r="B123" s="199" t="s">
        <v>150</v>
      </c>
      <c r="C123" s="196" t="s">
        <v>6</v>
      </c>
      <c r="D123" s="204"/>
      <c r="E123" s="149">
        <f t="shared" si="13"/>
        <v>0</v>
      </c>
      <c r="F123" s="233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97">
        <f t="shared" si="15"/>
        <v>0</v>
      </c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4"/>
      <c r="AL123" s="84"/>
      <c r="AM123" s="89"/>
      <c r="AN123" s="97">
        <f t="shared" si="16"/>
        <v>0</v>
      </c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97">
        <f t="shared" si="14"/>
        <v>0</v>
      </c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</row>
    <row r="124" spans="1:93" x14ac:dyDescent="0.25">
      <c r="A124" s="199" t="str">
        <f t="shared" si="10"/>
        <v>2028-2029March</v>
      </c>
      <c r="B124" s="199" t="s">
        <v>150</v>
      </c>
      <c r="C124" s="196" t="s">
        <v>7</v>
      </c>
      <c r="D124" s="204"/>
      <c r="E124" s="149">
        <f t="shared" si="13"/>
        <v>0</v>
      </c>
      <c r="F124" s="233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97">
        <f t="shared" si="15"/>
        <v>0</v>
      </c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4"/>
      <c r="AL124" s="84"/>
      <c r="AM124" s="89"/>
      <c r="AN124" s="97">
        <f t="shared" si="16"/>
        <v>0</v>
      </c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97">
        <f t="shared" si="14"/>
        <v>0</v>
      </c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</row>
    <row r="125" spans="1:93" x14ac:dyDescent="0.25">
      <c r="A125" s="199" t="str">
        <f t="shared" si="10"/>
        <v>2028-2029April</v>
      </c>
      <c r="B125" s="199" t="s">
        <v>150</v>
      </c>
      <c r="C125" s="196" t="s">
        <v>8</v>
      </c>
      <c r="D125" s="204"/>
      <c r="E125" s="149">
        <f t="shared" si="13"/>
        <v>0</v>
      </c>
      <c r="F125" s="233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97">
        <f t="shared" si="15"/>
        <v>0</v>
      </c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4"/>
      <c r="AL125" s="84"/>
      <c r="AM125" s="89"/>
      <c r="AN125" s="97">
        <f t="shared" si="16"/>
        <v>0</v>
      </c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97">
        <f t="shared" si="14"/>
        <v>0</v>
      </c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</row>
    <row r="126" spans="1:93" x14ac:dyDescent="0.25">
      <c r="A126" s="199" t="str">
        <f t="shared" si="10"/>
        <v>2028-2029May</v>
      </c>
      <c r="B126" s="199" t="s">
        <v>150</v>
      </c>
      <c r="C126" s="196" t="s">
        <v>9</v>
      </c>
      <c r="D126" s="204"/>
      <c r="E126" s="149">
        <f t="shared" si="13"/>
        <v>0</v>
      </c>
      <c r="F126" s="233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97">
        <f t="shared" si="15"/>
        <v>0</v>
      </c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4"/>
      <c r="AL126" s="84"/>
      <c r="AM126" s="89"/>
      <c r="AN126" s="97">
        <f t="shared" si="16"/>
        <v>0</v>
      </c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97">
        <f t="shared" si="14"/>
        <v>0</v>
      </c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</row>
    <row r="127" spans="1:93" ht="15.75" thickBot="1" x14ac:dyDescent="0.3">
      <c r="A127" s="201" t="str">
        <f t="shared" si="10"/>
        <v>2028-2029June</v>
      </c>
      <c r="B127" s="201" t="s">
        <v>150</v>
      </c>
      <c r="C127" s="207" t="s">
        <v>10</v>
      </c>
      <c r="D127" s="205"/>
      <c r="E127" s="150">
        <f t="shared" si="13"/>
        <v>0</v>
      </c>
      <c r="F127" s="234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8">
        <f t="shared" si="15"/>
        <v>0</v>
      </c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85"/>
      <c r="AL127" s="85"/>
      <c r="AM127" s="91"/>
      <c r="AN127" s="98">
        <f t="shared" si="16"/>
        <v>0</v>
      </c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8">
        <f t="shared" si="14"/>
        <v>0</v>
      </c>
      <c r="BY127" s="90"/>
      <c r="BZ127" s="90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</row>
    <row r="128" spans="1:93" x14ac:dyDescent="0.25">
      <c r="A128" s="197" t="str">
        <f t="shared" si="10"/>
        <v>2029-2030September</v>
      </c>
      <c r="B128" s="197" t="s">
        <v>151</v>
      </c>
      <c r="C128" s="206" t="s">
        <v>1</v>
      </c>
      <c r="D128" s="203"/>
      <c r="E128" s="148">
        <f t="shared" si="13"/>
        <v>0</v>
      </c>
      <c r="F128" s="232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96">
        <f t="shared" si="15"/>
        <v>0</v>
      </c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3"/>
      <c r="AL128" s="83"/>
      <c r="AM128" s="87"/>
      <c r="AN128" s="96">
        <f t="shared" si="16"/>
        <v>0</v>
      </c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96">
        <f t="shared" si="14"/>
        <v>0</v>
      </c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</row>
    <row r="129" spans="1:93" x14ac:dyDescent="0.25">
      <c r="A129" s="199" t="str">
        <f t="shared" si="10"/>
        <v>2029-2030October</v>
      </c>
      <c r="B129" s="199" t="s">
        <v>151</v>
      </c>
      <c r="C129" s="196" t="s">
        <v>2</v>
      </c>
      <c r="D129" s="204"/>
      <c r="E129" s="149">
        <f t="shared" si="13"/>
        <v>0</v>
      </c>
      <c r="F129" s="233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97">
        <f t="shared" si="15"/>
        <v>0</v>
      </c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4"/>
      <c r="AL129" s="84"/>
      <c r="AM129" s="89"/>
      <c r="AN129" s="97">
        <f t="shared" si="16"/>
        <v>0</v>
      </c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97">
        <f t="shared" si="14"/>
        <v>0</v>
      </c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</row>
    <row r="130" spans="1:93" x14ac:dyDescent="0.25">
      <c r="A130" s="199" t="str">
        <f t="shared" si="10"/>
        <v>2029-2030November</v>
      </c>
      <c r="B130" s="199" t="s">
        <v>151</v>
      </c>
      <c r="C130" s="196" t="s">
        <v>3</v>
      </c>
      <c r="D130" s="204"/>
      <c r="E130" s="149">
        <f t="shared" si="13"/>
        <v>0</v>
      </c>
      <c r="F130" s="233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97">
        <f t="shared" si="15"/>
        <v>0</v>
      </c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4"/>
      <c r="AL130" s="84"/>
      <c r="AM130" s="89"/>
      <c r="AN130" s="97">
        <f t="shared" si="16"/>
        <v>0</v>
      </c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97">
        <f t="shared" si="14"/>
        <v>0</v>
      </c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</row>
    <row r="131" spans="1:93" x14ac:dyDescent="0.25">
      <c r="A131" s="199" t="str">
        <f t="shared" si="10"/>
        <v>2029-2030December</v>
      </c>
      <c r="B131" s="199" t="s">
        <v>151</v>
      </c>
      <c r="C131" s="196" t="s">
        <v>4</v>
      </c>
      <c r="D131" s="204"/>
      <c r="E131" s="149">
        <f t="shared" si="13"/>
        <v>0</v>
      </c>
      <c r="F131" s="233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97">
        <f t="shared" si="15"/>
        <v>0</v>
      </c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4"/>
      <c r="AL131" s="84"/>
      <c r="AM131" s="89"/>
      <c r="AN131" s="97">
        <f t="shared" si="16"/>
        <v>0</v>
      </c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97">
        <f t="shared" si="14"/>
        <v>0</v>
      </c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</row>
    <row r="132" spans="1:93" x14ac:dyDescent="0.25">
      <c r="A132" s="199" t="str">
        <f t="shared" si="10"/>
        <v>2029-2030January</v>
      </c>
      <c r="B132" s="199" t="s">
        <v>151</v>
      </c>
      <c r="C132" s="196" t="s">
        <v>5</v>
      </c>
      <c r="D132" s="204"/>
      <c r="E132" s="149">
        <f t="shared" si="13"/>
        <v>0</v>
      </c>
      <c r="F132" s="233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97">
        <f t="shared" si="15"/>
        <v>0</v>
      </c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4"/>
      <c r="AL132" s="84"/>
      <c r="AM132" s="89"/>
      <c r="AN132" s="97">
        <f t="shared" si="16"/>
        <v>0</v>
      </c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97">
        <f t="shared" si="14"/>
        <v>0</v>
      </c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</row>
    <row r="133" spans="1:93" x14ac:dyDescent="0.25">
      <c r="A133" s="199" t="str">
        <f t="shared" si="10"/>
        <v>2029-2030February</v>
      </c>
      <c r="B133" s="199" t="s">
        <v>151</v>
      </c>
      <c r="C133" s="196" t="s">
        <v>6</v>
      </c>
      <c r="D133" s="204"/>
      <c r="E133" s="149">
        <f t="shared" si="13"/>
        <v>0</v>
      </c>
      <c r="F133" s="233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97">
        <f t="shared" si="15"/>
        <v>0</v>
      </c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4"/>
      <c r="AL133" s="84"/>
      <c r="AM133" s="89"/>
      <c r="AN133" s="97">
        <f t="shared" si="16"/>
        <v>0</v>
      </c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97">
        <f t="shared" si="14"/>
        <v>0</v>
      </c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</row>
    <row r="134" spans="1:93" x14ac:dyDescent="0.25">
      <c r="A134" s="199" t="str">
        <f t="shared" si="10"/>
        <v>2029-2030March</v>
      </c>
      <c r="B134" s="199" t="s">
        <v>151</v>
      </c>
      <c r="C134" s="196" t="s">
        <v>7</v>
      </c>
      <c r="D134" s="204"/>
      <c r="E134" s="149">
        <f t="shared" si="13"/>
        <v>0</v>
      </c>
      <c r="F134" s="233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97">
        <f t="shared" si="15"/>
        <v>0</v>
      </c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4"/>
      <c r="AL134" s="84"/>
      <c r="AM134" s="89"/>
      <c r="AN134" s="97">
        <f t="shared" si="16"/>
        <v>0</v>
      </c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97">
        <f t="shared" si="14"/>
        <v>0</v>
      </c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</row>
    <row r="135" spans="1:93" x14ac:dyDescent="0.25">
      <c r="A135" s="199" t="str">
        <f t="shared" si="10"/>
        <v>2029-2030April</v>
      </c>
      <c r="B135" s="199" t="s">
        <v>151</v>
      </c>
      <c r="C135" s="196" t="s">
        <v>8</v>
      </c>
      <c r="D135" s="204"/>
      <c r="E135" s="149">
        <f t="shared" si="13"/>
        <v>0</v>
      </c>
      <c r="F135" s="233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97">
        <f t="shared" si="15"/>
        <v>0</v>
      </c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4"/>
      <c r="AL135" s="84"/>
      <c r="AM135" s="89"/>
      <c r="AN135" s="97">
        <f t="shared" si="16"/>
        <v>0</v>
      </c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97">
        <f t="shared" si="14"/>
        <v>0</v>
      </c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</row>
    <row r="136" spans="1:93" x14ac:dyDescent="0.25">
      <c r="A136" s="199" t="str">
        <f t="shared" si="10"/>
        <v>2029-2030May</v>
      </c>
      <c r="B136" s="199" t="s">
        <v>151</v>
      </c>
      <c r="C136" s="196" t="s">
        <v>9</v>
      </c>
      <c r="D136" s="204"/>
      <c r="E136" s="149">
        <f t="shared" si="13"/>
        <v>0</v>
      </c>
      <c r="F136" s="233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97">
        <f t="shared" si="15"/>
        <v>0</v>
      </c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4"/>
      <c r="AL136" s="84"/>
      <c r="AM136" s="89"/>
      <c r="AN136" s="97">
        <f t="shared" si="16"/>
        <v>0</v>
      </c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97">
        <f t="shared" si="14"/>
        <v>0</v>
      </c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</row>
    <row r="137" spans="1:93" ht="15.75" thickBot="1" x14ac:dyDescent="0.3">
      <c r="A137" s="201" t="str">
        <f t="shared" ref="A137" si="17">B137&amp;C137</f>
        <v>2029-2030June</v>
      </c>
      <c r="B137" s="201" t="s">
        <v>151</v>
      </c>
      <c r="C137" s="207" t="s">
        <v>10</v>
      </c>
      <c r="D137" s="205"/>
      <c r="E137" s="150">
        <f t="shared" si="13"/>
        <v>0</v>
      </c>
      <c r="F137" s="234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8">
        <f t="shared" si="15"/>
        <v>0</v>
      </c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85"/>
      <c r="AL137" s="85"/>
      <c r="AM137" s="91"/>
      <c r="AN137" s="98">
        <f t="shared" si="16"/>
        <v>0</v>
      </c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8">
        <f t="shared" si="14"/>
        <v>0</v>
      </c>
      <c r="BY137" s="90"/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90"/>
      <c r="CM137" s="90"/>
      <c r="CN137" s="90"/>
      <c r="CO137" s="90"/>
    </row>
  </sheetData>
  <sheetProtection algorithmName="SHA-512" hashValue="gxq1zXL6Me2QbVPsfj4sMqwBKjOsRl4U5TaXTSduI+I4mKAF6O4Nhs988pEE4px4XTLNByEy8ygqrFXxepjRMQ==" saltValue="wUHeFYrW9vBl9NmZvR+9dQ==" spinCount="100000" sheet="1" objects="1" scenarios="1"/>
  <protectedRanges>
    <protectedRange sqref="E48:CO137" name="Range1"/>
  </protectedRanges>
  <mergeCells count="6">
    <mergeCell ref="BX6:CO6"/>
    <mergeCell ref="AN6:BW6"/>
    <mergeCell ref="E6:S6"/>
    <mergeCell ref="T6:AM6"/>
    <mergeCell ref="A1:D2"/>
    <mergeCell ref="A3:D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31BDA-18D7-45F5-92D8-745AF00498E1}">
  <sheetPr>
    <tabColor theme="9" tint="0.39997558519241921"/>
  </sheetPr>
  <dimension ref="A1:M38"/>
  <sheetViews>
    <sheetView workbookViewId="0">
      <selection activeCell="D16" sqref="D16:M16"/>
    </sheetView>
  </sheetViews>
  <sheetFormatPr defaultRowHeight="15" x14ac:dyDescent="0.25"/>
  <cols>
    <col min="1" max="1" width="41.28515625" style="159" customWidth="1"/>
    <col min="2" max="2" width="46.28515625" style="158" customWidth="1"/>
    <col min="3" max="3" width="36.28515625" style="157" customWidth="1"/>
    <col min="4" max="4" width="10.5703125" style="156" customWidth="1"/>
    <col min="5" max="5" width="9.140625" style="156"/>
    <col min="6" max="6" width="10.7109375" style="156" customWidth="1"/>
    <col min="7" max="7" width="10.85546875" style="156" customWidth="1"/>
    <col min="8" max="16384" width="9.140625" style="156"/>
  </cols>
  <sheetData>
    <row r="1" spans="1:13" s="192" customFormat="1" ht="30.75" thickBot="1" x14ac:dyDescent="0.3">
      <c r="A1" s="195"/>
      <c r="B1" s="195"/>
      <c r="C1" s="194" t="s">
        <v>143</v>
      </c>
      <c r="D1" s="193" t="s">
        <v>1</v>
      </c>
      <c r="E1" s="193" t="s">
        <v>2</v>
      </c>
      <c r="F1" s="193" t="s">
        <v>3</v>
      </c>
      <c r="G1" s="193" t="s">
        <v>4</v>
      </c>
      <c r="H1" s="193" t="s">
        <v>5</v>
      </c>
      <c r="I1" s="193" t="s">
        <v>6</v>
      </c>
      <c r="J1" s="193" t="s">
        <v>7</v>
      </c>
      <c r="K1" s="193" t="s">
        <v>8</v>
      </c>
      <c r="L1" s="193" t="s">
        <v>9</v>
      </c>
      <c r="M1" s="193" t="s">
        <v>10</v>
      </c>
    </row>
    <row r="2" spans="1:13" x14ac:dyDescent="0.25">
      <c r="A2" s="292" t="s">
        <v>144</v>
      </c>
      <c r="B2" s="191" t="s">
        <v>108</v>
      </c>
      <c r="C2" s="170">
        <f>SUM(D2:M2)</f>
        <v>0</v>
      </c>
      <c r="D2" s="190"/>
      <c r="E2" s="169"/>
      <c r="F2" s="169"/>
      <c r="G2" s="169"/>
      <c r="H2" s="169"/>
      <c r="I2" s="169"/>
      <c r="J2" s="169"/>
      <c r="K2" s="169"/>
      <c r="L2" s="169"/>
      <c r="M2" s="168"/>
    </row>
    <row r="3" spans="1:13" x14ac:dyDescent="0.25">
      <c r="A3" s="293"/>
      <c r="B3" s="189" t="s">
        <v>109</v>
      </c>
      <c r="C3" s="166">
        <f>SUM(D3:M3)</f>
        <v>0</v>
      </c>
      <c r="D3" s="188"/>
      <c r="E3" s="165"/>
      <c r="F3" s="165"/>
      <c r="G3" s="165"/>
      <c r="H3" s="165"/>
      <c r="I3" s="165"/>
      <c r="J3" s="165"/>
      <c r="K3" s="165"/>
      <c r="L3" s="165"/>
      <c r="M3" s="164"/>
    </row>
    <row r="4" spans="1:13" s="177" customFormat="1" ht="15.75" thickBot="1" x14ac:dyDescent="0.3">
      <c r="A4" s="294"/>
      <c r="B4" s="187" t="s">
        <v>110</v>
      </c>
      <c r="C4" s="162">
        <f>SUM(D4:M4)</f>
        <v>0</v>
      </c>
      <c r="D4" s="186"/>
      <c r="E4" s="161"/>
      <c r="F4" s="161"/>
      <c r="G4" s="161"/>
      <c r="H4" s="161"/>
      <c r="I4" s="161"/>
      <c r="J4" s="161"/>
      <c r="K4" s="161"/>
      <c r="L4" s="161"/>
      <c r="M4" s="160"/>
    </row>
    <row r="5" spans="1:13" s="177" customFormat="1" ht="15.75" thickBot="1" x14ac:dyDescent="0.3">
      <c r="A5" s="185"/>
      <c r="B5" s="179"/>
      <c r="C5" s="174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x14ac:dyDescent="0.25">
      <c r="A6" s="292" t="s">
        <v>105</v>
      </c>
      <c r="B6" s="183" t="s">
        <v>111</v>
      </c>
      <c r="C6" s="170">
        <f t="shared" ref="C6:C13" si="0">SUM(D6:M6)</f>
        <v>0</v>
      </c>
      <c r="D6" s="169"/>
      <c r="E6" s="169"/>
      <c r="F6" s="169"/>
      <c r="G6" s="169"/>
      <c r="H6" s="169"/>
      <c r="I6" s="169"/>
      <c r="J6" s="169"/>
      <c r="K6" s="169"/>
      <c r="L6" s="169"/>
      <c r="M6" s="168"/>
    </row>
    <row r="7" spans="1:13" x14ac:dyDescent="0.25">
      <c r="A7" s="295"/>
      <c r="B7" s="182" t="s">
        <v>112</v>
      </c>
      <c r="C7" s="166">
        <f t="shared" si="0"/>
        <v>0</v>
      </c>
      <c r="D7" s="165"/>
      <c r="E7" s="165"/>
      <c r="F7" s="165"/>
      <c r="G7" s="165"/>
      <c r="H7" s="165"/>
      <c r="I7" s="165"/>
      <c r="J7" s="165"/>
      <c r="K7" s="165"/>
      <c r="L7" s="165"/>
      <c r="M7" s="164"/>
    </row>
    <row r="8" spans="1:13" x14ac:dyDescent="0.25">
      <c r="A8" s="295"/>
      <c r="B8" s="182" t="s">
        <v>113</v>
      </c>
      <c r="C8" s="166">
        <f t="shared" si="0"/>
        <v>0</v>
      </c>
      <c r="D8" s="165"/>
      <c r="E8" s="165"/>
      <c r="F8" s="165"/>
      <c r="G8" s="165"/>
      <c r="H8" s="165"/>
      <c r="I8" s="165"/>
      <c r="J8" s="165"/>
      <c r="K8" s="165"/>
      <c r="L8" s="165"/>
      <c r="M8" s="164"/>
    </row>
    <row r="9" spans="1:13" x14ac:dyDescent="0.25">
      <c r="A9" s="295"/>
      <c r="B9" s="182" t="s">
        <v>114</v>
      </c>
      <c r="C9" s="166">
        <f t="shared" si="0"/>
        <v>0</v>
      </c>
      <c r="D9" s="165"/>
      <c r="E9" s="165"/>
      <c r="F9" s="165"/>
      <c r="G9" s="165"/>
      <c r="H9" s="165"/>
      <c r="I9" s="165"/>
      <c r="J9" s="165"/>
      <c r="K9" s="165"/>
      <c r="L9" s="165"/>
      <c r="M9" s="164"/>
    </row>
    <row r="10" spans="1:13" x14ac:dyDescent="0.25">
      <c r="A10" s="295"/>
      <c r="B10" s="182" t="s">
        <v>115</v>
      </c>
      <c r="C10" s="166">
        <f t="shared" si="0"/>
        <v>0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4"/>
    </row>
    <row r="11" spans="1:13" x14ac:dyDescent="0.25">
      <c r="A11" s="295"/>
      <c r="B11" s="182" t="s">
        <v>116</v>
      </c>
      <c r="C11" s="166">
        <f t="shared" si="0"/>
        <v>0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4"/>
    </row>
    <row r="12" spans="1:13" x14ac:dyDescent="0.25">
      <c r="A12" s="295"/>
      <c r="B12" s="182" t="s">
        <v>117</v>
      </c>
      <c r="C12" s="166">
        <f t="shared" si="0"/>
        <v>0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4"/>
    </row>
    <row r="13" spans="1:13" s="177" customFormat="1" ht="15.75" thickBot="1" x14ac:dyDescent="0.3">
      <c r="A13" s="296"/>
      <c r="B13" s="181" t="s">
        <v>118</v>
      </c>
      <c r="C13" s="162">
        <f t="shared" si="0"/>
        <v>0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0"/>
    </row>
    <row r="14" spans="1:13" s="177" customFormat="1" ht="14.25" customHeight="1" thickBot="1" x14ac:dyDescent="0.3">
      <c r="A14" s="180"/>
      <c r="B14" s="184"/>
      <c r="C14" s="174"/>
      <c r="D14" s="178"/>
      <c r="E14" s="178"/>
      <c r="F14" s="178"/>
      <c r="G14" s="178"/>
      <c r="H14" s="178"/>
      <c r="I14" s="178"/>
      <c r="J14" s="178"/>
      <c r="K14" s="178"/>
      <c r="L14" s="178"/>
      <c r="M14" s="178"/>
    </row>
    <row r="15" spans="1:13" x14ac:dyDescent="0.25">
      <c r="A15" s="292" t="s">
        <v>106</v>
      </c>
      <c r="B15" s="183" t="s">
        <v>119</v>
      </c>
      <c r="C15" s="170">
        <f t="shared" ref="C15:C20" si="1">SUM(D15:M15)</f>
        <v>0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68"/>
    </row>
    <row r="16" spans="1:13" x14ac:dyDescent="0.25">
      <c r="A16" s="295"/>
      <c r="B16" s="182" t="s">
        <v>120</v>
      </c>
      <c r="C16" s="166">
        <f t="shared" si="1"/>
        <v>0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4"/>
    </row>
    <row r="17" spans="1:13" x14ac:dyDescent="0.25">
      <c r="A17" s="295"/>
      <c r="B17" s="182" t="s">
        <v>121</v>
      </c>
      <c r="C17" s="166">
        <f t="shared" si="1"/>
        <v>0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4"/>
    </row>
    <row r="18" spans="1:13" x14ac:dyDescent="0.25">
      <c r="A18" s="295"/>
      <c r="B18" s="182" t="s">
        <v>122</v>
      </c>
      <c r="C18" s="166">
        <f t="shared" si="1"/>
        <v>0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4"/>
    </row>
    <row r="19" spans="1:13" x14ac:dyDescent="0.25">
      <c r="A19" s="295"/>
      <c r="B19" s="182" t="s">
        <v>123</v>
      </c>
      <c r="C19" s="166">
        <f t="shared" si="1"/>
        <v>0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4"/>
    </row>
    <row r="20" spans="1:13" s="177" customFormat="1" ht="15.75" thickBot="1" x14ac:dyDescent="0.3">
      <c r="A20" s="296"/>
      <c r="B20" s="181" t="s">
        <v>124</v>
      </c>
      <c r="C20" s="162">
        <f t="shared" si="1"/>
        <v>0</v>
      </c>
      <c r="D20" s="161"/>
      <c r="E20" s="161"/>
      <c r="F20" s="161"/>
      <c r="G20" s="161"/>
      <c r="H20" s="161"/>
      <c r="I20" s="161"/>
      <c r="J20" s="161"/>
      <c r="K20" s="161"/>
      <c r="L20" s="161"/>
      <c r="M20" s="160"/>
    </row>
    <row r="21" spans="1:13" s="177" customFormat="1" ht="15.75" thickBot="1" x14ac:dyDescent="0.3">
      <c r="A21" s="180"/>
      <c r="B21" s="179"/>
      <c r="C21" s="174"/>
      <c r="D21" s="178"/>
      <c r="E21" s="178"/>
      <c r="F21" s="178"/>
      <c r="G21" s="178"/>
      <c r="H21" s="178"/>
      <c r="I21" s="178"/>
      <c r="J21" s="178"/>
      <c r="K21" s="178"/>
      <c r="L21" s="178"/>
      <c r="M21" s="178"/>
    </row>
    <row r="22" spans="1:13" ht="16.5" customHeight="1" x14ac:dyDescent="0.25">
      <c r="A22" s="292" t="s">
        <v>140</v>
      </c>
      <c r="B22" s="171" t="s">
        <v>125</v>
      </c>
      <c r="C22" s="170">
        <f>SUM(D22:M22)</f>
        <v>0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8"/>
    </row>
    <row r="23" spans="1:13" ht="16.5" customHeight="1" x14ac:dyDescent="0.25">
      <c r="A23" s="295"/>
      <c r="B23" s="167" t="s">
        <v>126</v>
      </c>
      <c r="C23" s="166">
        <f>SUM(D23:M23)</f>
        <v>0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4"/>
    </row>
    <row r="24" spans="1:13" ht="16.5" customHeight="1" x14ac:dyDescent="0.25">
      <c r="A24" s="295"/>
      <c r="B24" s="167" t="s">
        <v>127</v>
      </c>
      <c r="C24" s="166">
        <f>SUM(D24:M24)</f>
        <v>0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4"/>
    </row>
    <row r="25" spans="1:13" ht="16.5" customHeight="1" x14ac:dyDescent="0.25">
      <c r="A25" s="295"/>
      <c r="B25" s="167" t="s">
        <v>128</v>
      </c>
      <c r="C25" s="166">
        <f>SUM(D25:M25)</f>
        <v>0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4"/>
    </row>
    <row r="26" spans="1:13" s="177" customFormat="1" ht="16.5" customHeight="1" thickBot="1" x14ac:dyDescent="0.3">
      <c r="A26" s="296"/>
      <c r="B26" s="163" t="s">
        <v>129</v>
      </c>
      <c r="C26" s="162">
        <f>SUM(D26:M26)</f>
        <v>0</v>
      </c>
      <c r="D26" s="161"/>
      <c r="E26" s="161"/>
      <c r="F26" s="161"/>
      <c r="G26" s="161"/>
      <c r="H26" s="161"/>
      <c r="I26" s="161"/>
      <c r="J26" s="161"/>
      <c r="K26" s="161"/>
      <c r="L26" s="161"/>
      <c r="M26" s="160"/>
    </row>
    <row r="27" spans="1:13" s="172" customFormat="1" ht="16.5" customHeight="1" thickBot="1" x14ac:dyDescent="0.3">
      <c r="A27" s="176"/>
      <c r="B27" s="175"/>
      <c r="C27" s="174"/>
      <c r="D27" s="173"/>
      <c r="E27" s="173"/>
      <c r="F27" s="173"/>
      <c r="G27" s="173"/>
      <c r="H27" s="173"/>
      <c r="I27" s="173"/>
      <c r="J27" s="173"/>
      <c r="K27" s="173"/>
      <c r="L27" s="173"/>
      <c r="M27" s="173"/>
    </row>
    <row r="28" spans="1:13" ht="16.5" customHeight="1" x14ac:dyDescent="0.25">
      <c r="A28" s="292" t="s">
        <v>107</v>
      </c>
      <c r="B28" s="171" t="s">
        <v>130</v>
      </c>
      <c r="C28" s="170">
        <f t="shared" ref="C28:C38" si="2">SUM(D28:M28)</f>
        <v>0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8"/>
    </row>
    <row r="29" spans="1:13" ht="16.5" customHeight="1" x14ac:dyDescent="0.25">
      <c r="A29" s="295"/>
      <c r="B29" s="167" t="s">
        <v>131</v>
      </c>
      <c r="C29" s="166">
        <f t="shared" si="2"/>
        <v>0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4"/>
    </row>
    <row r="30" spans="1:13" ht="16.5" customHeight="1" x14ac:dyDescent="0.25">
      <c r="A30" s="295"/>
      <c r="B30" s="167" t="s">
        <v>132</v>
      </c>
      <c r="C30" s="166">
        <f t="shared" si="2"/>
        <v>0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4"/>
    </row>
    <row r="31" spans="1:13" ht="16.5" customHeight="1" x14ac:dyDescent="0.25">
      <c r="A31" s="295"/>
      <c r="B31" s="167" t="s">
        <v>133</v>
      </c>
      <c r="C31" s="166">
        <f t="shared" si="2"/>
        <v>0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4"/>
    </row>
    <row r="32" spans="1:13" ht="16.5" customHeight="1" x14ac:dyDescent="0.25">
      <c r="A32" s="295"/>
      <c r="B32" s="167" t="s">
        <v>134</v>
      </c>
      <c r="C32" s="166">
        <f t="shared" si="2"/>
        <v>0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4"/>
    </row>
    <row r="33" spans="1:13" ht="16.5" customHeight="1" x14ac:dyDescent="0.25">
      <c r="A33" s="295"/>
      <c r="B33" s="167" t="s">
        <v>135</v>
      </c>
      <c r="C33" s="166">
        <f t="shared" si="2"/>
        <v>0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4"/>
    </row>
    <row r="34" spans="1:13" ht="16.5" customHeight="1" x14ac:dyDescent="0.25">
      <c r="A34" s="295"/>
      <c r="B34" s="167" t="s">
        <v>136</v>
      </c>
      <c r="C34" s="166">
        <f t="shared" si="2"/>
        <v>0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4"/>
    </row>
    <row r="35" spans="1:13" ht="16.5" customHeight="1" x14ac:dyDescent="0.25">
      <c r="A35" s="295"/>
      <c r="B35" s="167" t="s">
        <v>137</v>
      </c>
      <c r="C35" s="166">
        <f t="shared" si="2"/>
        <v>0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4"/>
    </row>
    <row r="36" spans="1:13" ht="16.5" customHeight="1" x14ac:dyDescent="0.25">
      <c r="A36" s="295"/>
      <c r="B36" s="167" t="s">
        <v>138</v>
      </c>
      <c r="C36" s="166">
        <f t="shared" si="2"/>
        <v>0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4"/>
    </row>
    <row r="37" spans="1:13" ht="16.5" customHeight="1" x14ac:dyDescent="0.25">
      <c r="A37" s="295"/>
      <c r="B37" s="167" t="s">
        <v>139</v>
      </c>
      <c r="C37" s="166">
        <f t="shared" si="2"/>
        <v>0</v>
      </c>
      <c r="D37" s="165"/>
      <c r="E37" s="165"/>
      <c r="F37" s="165"/>
      <c r="G37" s="165"/>
      <c r="H37" s="165"/>
      <c r="I37" s="165"/>
      <c r="J37" s="165"/>
      <c r="K37" s="165"/>
      <c r="L37" s="165"/>
      <c r="M37" s="164"/>
    </row>
    <row r="38" spans="1:13" ht="18.75" customHeight="1" thickBot="1" x14ac:dyDescent="0.3">
      <c r="A38" s="296"/>
      <c r="B38" s="163" t="s">
        <v>141</v>
      </c>
      <c r="C38" s="162">
        <f t="shared" si="2"/>
        <v>0</v>
      </c>
      <c r="D38" s="161"/>
      <c r="E38" s="161"/>
      <c r="F38" s="161"/>
      <c r="G38" s="161"/>
      <c r="H38" s="161"/>
      <c r="I38" s="161"/>
      <c r="J38" s="161"/>
      <c r="K38" s="161"/>
      <c r="L38" s="161"/>
      <c r="M38" s="160"/>
    </row>
  </sheetData>
  <sheetProtection algorithmName="SHA-512" hashValue="8IvAw9XOf8Q7kYR3ZxP8FS/KT5WhDMoGP0VKcOawdTm1lfGAPvzgDYHlqwzA0Pw1jCvXd1pJJG8f3Z0IIyMfXg==" saltValue="qNKVS2vi4Po3YqCxU1f3QA==" spinCount="100000" sheet="1" objects="1" scenarios="1"/>
  <mergeCells count="5">
    <mergeCell ref="A2:A4"/>
    <mergeCell ref="A6:A13"/>
    <mergeCell ref="A15:A20"/>
    <mergeCell ref="A22:A26"/>
    <mergeCell ref="A28:A38"/>
  </mergeCells>
  <conditionalFormatting sqref="C2:C4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{D38C0970-BBB7-499D-A8DB-7CDF4EAE1C96}</x14:id>
        </ext>
      </extLst>
    </cfRule>
  </conditionalFormatting>
  <conditionalFormatting sqref="C6:C13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{B6A97772-7A57-47A1-AA57-857B4579713A}</x14:id>
        </ext>
      </extLst>
    </cfRule>
  </conditionalFormatting>
  <conditionalFormatting sqref="C6:C13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{3D5AEB6C-4033-4CD5-A636-E6E50A377151}</x14:id>
        </ext>
      </extLst>
    </cfRule>
  </conditionalFormatting>
  <conditionalFormatting sqref="C15:C2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{92DF83B3-D20D-469F-9544-9F91DD3E0333}</x14:id>
        </ext>
      </extLst>
    </cfRule>
  </conditionalFormatting>
  <conditionalFormatting sqref="C22:C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{A2CFD4D4-41A0-45FE-AF6B-98F295DC5524}</x14:id>
        </ext>
      </extLst>
    </cfRule>
  </conditionalFormatting>
  <conditionalFormatting sqref="C28:C3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{23620219-2871-4DCF-AF8C-9347D288F3D8}</x14:id>
        </ext>
      </extLst>
    </cfRule>
  </conditionalFormatting>
  <conditionalFormatting sqref="C1:C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{25CA62FA-FD52-4F4D-833A-5717447B92A7}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8C0970-BBB7-499D-A8DB-7CDF4EAE1C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C2:C4</xm:sqref>
        </x14:conditionalFormatting>
        <x14:conditionalFormatting xmlns:xm="http://schemas.microsoft.com/office/excel/2006/main">
          <x14:cfRule type="dataBar" id="{B6A97772-7A57-47A1-AA57-857B457971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C6:C13</xm:sqref>
        </x14:conditionalFormatting>
        <x14:conditionalFormatting xmlns:xm="http://schemas.microsoft.com/office/excel/2006/main">
          <x14:cfRule type="dataBar" id="{3D5AEB6C-4033-4CD5-A636-E6E50A3771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C6:C13</xm:sqref>
        </x14:conditionalFormatting>
        <x14:conditionalFormatting xmlns:xm="http://schemas.microsoft.com/office/excel/2006/main">
          <x14:cfRule type="dataBar" id="{92DF83B3-D20D-469F-9544-9F91DD3E03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C15:C20</xm:sqref>
        </x14:conditionalFormatting>
        <x14:conditionalFormatting xmlns:xm="http://schemas.microsoft.com/office/excel/2006/main">
          <x14:cfRule type="dataBar" id="{A2CFD4D4-41A0-45FE-AF6B-98F295DC55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C22:C26</xm:sqref>
        </x14:conditionalFormatting>
        <x14:conditionalFormatting xmlns:xm="http://schemas.microsoft.com/office/excel/2006/main">
          <x14:cfRule type="dataBar" id="{23620219-2871-4DCF-AF8C-9347D288F3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C28:C38</xm:sqref>
        </x14:conditionalFormatting>
        <x14:conditionalFormatting xmlns:xm="http://schemas.microsoft.com/office/excel/2006/main">
          <x14:cfRule type="dataBar" id="{25CA62FA-FD52-4F4D-833A-5717447B92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C1:C1048576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92F5E-5975-9F42-AD2E-8D7F82A64238}">
  <sheetPr codeName="Sheet6"/>
  <dimension ref="A1:M5"/>
  <sheetViews>
    <sheetView workbookViewId="0">
      <selection activeCell="L2" sqref="L2"/>
    </sheetView>
  </sheetViews>
  <sheetFormatPr defaultColWidth="11.42578125" defaultRowHeight="15" x14ac:dyDescent="0.25"/>
  <cols>
    <col min="6" max="12" width="11.42578125" style="2"/>
  </cols>
  <sheetData>
    <row r="1" spans="1:13" ht="15.75" thickBot="1" x14ac:dyDescent="0.3">
      <c r="A1" s="38" t="s">
        <v>0</v>
      </c>
      <c r="B1" s="39" t="s">
        <v>11</v>
      </c>
      <c r="C1" s="39" t="s">
        <v>12</v>
      </c>
      <c r="D1" s="40" t="s">
        <v>13</v>
      </c>
      <c r="E1" s="40" t="s">
        <v>17</v>
      </c>
      <c r="F1" s="40" t="s">
        <v>32</v>
      </c>
      <c r="G1" s="40" t="s">
        <v>64</v>
      </c>
      <c r="H1" s="40" t="s">
        <v>65</v>
      </c>
      <c r="I1" s="40" t="s">
        <v>147</v>
      </c>
      <c r="J1" s="40" t="s">
        <v>148</v>
      </c>
      <c r="K1" s="40" t="s">
        <v>149</v>
      </c>
      <c r="L1" s="40" t="s">
        <v>150</v>
      </c>
      <c r="M1" s="41" t="s">
        <v>151</v>
      </c>
    </row>
    <row r="2" spans="1:13" ht="15.75" thickBot="1" x14ac:dyDescent="0.3"/>
    <row r="3" spans="1:13" ht="15.75" thickBot="1" x14ac:dyDescent="0.3">
      <c r="A3" s="77" t="s">
        <v>57</v>
      </c>
      <c r="B3" s="78" t="s">
        <v>60</v>
      </c>
      <c r="C3" s="79" t="s">
        <v>61</v>
      </c>
    </row>
    <row r="4" spans="1:13" ht="15.75" thickBot="1" x14ac:dyDescent="0.3"/>
    <row r="5" spans="1:13" ht="15.75" thickBot="1" x14ac:dyDescent="0.3">
      <c r="A5" s="77" t="s">
        <v>73</v>
      </c>
      <c r="B5" s="78" t="s">
        <v>72</v>
      </c>
      <c r="C5" s="79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MAIN SUMMARY</vt:lpstr>
      <vt:lpstr>ENTER MAIN DATA</vt:lpstr>
      <vt:lpstr>SUPPLEMENTAL SUMMARY</vt:lpstr>
      <vt:lpstr>ENTER SUPPLEMENTAL DATA</vt:lpstr>
      <vt:lpstr>SMI ENTER DATA</vt:lpstr>
      <vt:lpstr>DONOTDELETE</vt:lpstr>
      <vt:lpstr>'MAIN SUMMARY'!Print_Area</vt:lpstr>
      <vt:lpstr>'SUPPLEMENTAL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Mead, Michelle</dc:creator>
  <cp:lastModifiedBy>Paulvin, Karen</cp:lastModifiedBy>
  <cp:lastPrinted>2019-08-19T23:18:15Z</cp:lastPrinted>
  <dcterms:created xsi:type="dcterms:W3CDTF">2019-06-24T13:41:44Z</dcterms:created>
  <dcterms:modified xsi:type="dcterms:W3CDTF">2022-12-13T17:37:09Z</dcterms:modified>
</cp:coreProperties>
</file>